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6+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<sst xmlns="http://schemas.openxmlformats.org/spreadsheetml/2006/main" count="67" uniqueCount="61">
  <si>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</si>
  <si>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</si>
  <si>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</si>
  <si>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</si>
  <si>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</si>
  <si>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</si>
  <si>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</si>
  <si>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</si>
  <si>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</si>
  <si>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</si>
  <si>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</si>
  <si>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</si>
  <si>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</si>
  <si>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All</t>
  </si>
  <si>
    <t>M</t>
  </si>
  <si>
    <t>F</t>
  </si>
  <si>
    <t>Thousands (GB)</t>
  </si>
  <si>
    <t>Percentages (GB)</t>
  </si>
  <si>
    <t>85-89</t>
  </si>
  <si>
    <t>90+</t>
  </si>
  <si>
    <t>C1</t>
  </si>
  <si>
    <t>C2</t>
  </si>
  <si>
    <t>Other</t>
  </si>
  <si>
    <t>Full time (30 hours +)</t>
  </si>
  <si>
    <t>T</t>
  </si>
  <si>
    <t>Unemployed</t>
  </si>
  <si>
    <t xml:space="preserve">All GB </t>
  </si>
  <si>
    <t>NORTH EAST</t>
  </si>
  <si>
    <t>YORKSHIRE AND THE HUMBER</t>
  </si>
  <si>
    <t>EAST MIDLANDS</t>
  </si>
  <si>
    <t>WEST MIDLANDS</t>
  </si>
  <si>
    <t>LONDON</t>
  </si>
  <si>
    <t>SOUTH EAST</t>
  </si>
  <si>
    <t>SOUTH WEST</t>
  </si>
  <si>
    <t>WALES</t>
  </si>
  <si>
    <t>SCOTLAND</t>
  </si>
  <si>
    <t>None</t>
  </si>
  <si>
    <t>One</t>
  </si>
  <si>
    <t xml:space="preserve">Two </t>
  </si>
  <si>
    <t>Three or more</t>
  </si>
  <si>
    <t>GREAT BRITAIN</t>
  </si>
  <si>
    <t>A</t>
  </si>
  <si>
    <t>B</t>
  </si>
  <si>
    <t>D</t>
  </si>
  <si>
    <t>E</t>
  </si>
  <si>
    <t>16-19</t>
  </si>
  <si>
    <t>Total 16+</t>
  </si>
  <si>
    <t>Sex by age (source ONS mid-year estimates 2006)</t>
  </si>
  <si>
    <t>EAST ANGLIA</t>
  </si>
  <si>
    <t>ESSEX/HERTS/BEDS</t>
  </si>
  <si>
    <t>REGION (Source: ONS Mid-year estimates 2006 16+)</t>
  </si>
  <si>
    <t>Work status (Source LFS May-Jul 2007, adjusted)</t>
  </si>
  <si>
    <t>Social Grade (Source NRS April 2006 - March 2007)</t>
  </si>
  <si>
    <t>White</t>
  </si>
  <si>
    <t>Other/refused</t>
  </si>
  <si>
    <t>Ethnicity (Source LFS via Capibus)</t>
  </si>
  <si>
    <t>NORTH WEST</t>
  </si>
  <si>
    <t xml:space="preserve">None </t>
  </si>
  <si>
    <t xml:space="preserve">3+ </t>
  </si>
  <si>
    <t>NRS figures omitting DK/NS:</t>
  </si>
  <si>
    <t>Cars in household (Source: NRS July 2006-June 2007 16+)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</si>
</sst>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%"/>
    <numFmt numFmtId="166" formatCode="0.0000"/>
    <numFmt numFmtId="167" formatCode="0.000"/>
    <numFmt numFmtId="168" formatCode="0.0"/>
    <numFmt numFmtId="169" formatCode="0.00000"/>
    <numFmt numFmtId="170" formatCode="[&gt;0.5]#,##0;[&lt;-0.5]\-#,##0;\-"/>
    <numFmt numFmtId="171" formatCode="0.0000000000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3" xfId="0" applyNumberFormat="1" applyFont="1" applyFill="1" applyBorder="1" applyAlignment="1" quotePrefix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4" fillId="2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5" fontId="3" fillId="0" borderId="0" xfId="19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65" fontId="3" fillId="0" borderId="7" xfId="19" applyNumberFormat="1" applyFont="1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Font="1" applyAlignment="1">
      <alignment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 wrapText="1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 wrapText="1"/>
    </xf>
    <xf numFmtId="165" fontId="3" fillId="0" borderId="8" xfId="19" applyNumberFormat="1" applyFont="1" applyBorder="1" applyAlignment="1">
      <alignment/>
    </xf>
    <xf numFmtId="1" fontId="0" fillId="0" borderId="5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/>
    </xf>
    <xf numFmtId="165" fontId="5" fillId="0" borderId="0" xfId="19" applyNumberFormat="1" applyFont="1" applyBorder="1" applyAlignment="1">
      <alignment/>
    </xf>
    <xf numFmtId="165" fontId="5" fillId="0" borderId="5" xfId="19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5" fontId="6" fillId="0" borderId="5" xfId="0" applyNumberFormat="1" applyFont="1" applyBorder="1" applyAlignment="1">
      <alignment/>
    </xf>
    <xf numFmtId="0" fontId="0" fillId="0" borderId="7" xfId="0" applyBorder="1" applyAlignment="1">
      <alignment/>
    </xf>
    <xf numFmtId="165" fontId="6" fillId="0" borderId="7" xfId="19" applyNumberFormat="1" applyFont="1" applyBorder="1" applyAlignment="1">
      <alignment/>
    </xf>
    <xf numFmtId="0" fontId="0" fillId="0" borderId="8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165" fontId="3" fillId="0" borderId="7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1" fontId="7" fillId="0" borderId="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0" fontId="0" fillId="0" borderId="0" xfId="19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/>
    </xf>
    <xf numFmtId="9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65" fontId="8" fillId="0" borderId="0" xfId="19" applyNumberFormat="1" applyFont="1" applyAlignment="1">
      <alignment/>
    </xf>
    <xf numFmtId="0" fontId="8" fillId="0" borderId="5" xfId="0" applyFont="1" applyBorder="1" applyAlignment="1">
      <alignment horizontal="right"/>
    </xf>
    <xf numFmtId="165" fontId="8" fillId="0" borderId="5" xfId="19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7" xfId="0" applyFont="1" applyBorder="1" applyAlignment="1">
      <alignment/>
    </xf>
    <xf numFmtId="165" fontId="6" fillId="0" borderId="7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0" fontId="0" fillId="3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1.7109375" style="0" customWidth="1"/>
    <col min="2" max="2" width="9.57421875" style="1" customWidth="1"/>
    <col min="3" max="5" width="9.57421875" style="1" bestFit="1" customWidth="1"/>
    <col min="6" max="6" width="11.57421875" style="1" bestFit="1" customWidth="1"/>
    <col min="7" max="7" width="10.7109375" style="1" bestFit="1" customWidth="1"/>
    <col min="8" max="16384" width="9.140625" style="1" customWidth="1"/>
  </cols>
  <sheetData>
    <row r="1" spans="2:7" ht="13.5" thickBot="1">
      <c r="B1" s="69" t="s">
        <v>40</v>
      </c>
      <c r="C1" s="69"/>
      <c r="D1" s="69"/>
      <c r="E1" s="69"/>
      <c r="F1" s="69"/>
      <c r="G1" s="69"/>
    </row>
    <row r="2" spans="1:7" ht="12.75">
      <c r="A2" s="3" t="s">
        <v>47</v>
      </c>
      <c r="B2" s="4"/>
      <c r="C2" s="4"/>
      <c r="D2" s="4"/>
      <c r="E2" s="4"/>
      <c r="F2" s="4"/>
      <c r="G2" s="50"/>
    </row>
    <row r="3" spans="1:7" ht="12.75">
      <c r="A3" s="5"/>
      <c r="B3" s="6"/>
      <c r="C3" s="6"/>
      <c r="D3" s="6"/>
      <c r="E3" s="6"/>
      <c r="F3" s="6"/>
      <c r="G3" s="66"/>
    </row>
    <row r="4" spans="1:7" ht="12.75">
      <c r="A4" s="5"/>
      <c r="B4" s="7" t="s">
        <v>16</v>
      </c>
      <c r="C4" s="6"/>
      <c r="D4" s="6"/>
      <c r="E4" s="7" t="s">
        <v>17</v>
      </c>
      <c r="F4" s="6"/>
      <c r="G4" s="66"/>
    </row>
    <row r="5" spans="1:7" ht="12.75">
      <c r="A5" s="5"/>
      <c r="B5" s="6" t="s">
        <v>13</v>
      </c>
      <c r="C5" s="6" t="s">
        <v>14</v>
      </c>
      <c r="D5" s="6" t="s">
        <v>15</v>
      </c>
      <c r="E5" s="6"/>
      <c r="F5" s="6"/>
      <c r="G5" s="66"/>
    </row>
    <row r="6" spans="1:7" ht="12.75">
      <c r="A6" s="8" t="s">
        <v>45</v>
      </c>
      <c r="B6" s="2">
        <v>3092.1</v>
      </c>
      <c r="C6" s="2">
        <v>1594.1</v>
      </c>
      <c r="D6" s="2">
        <v>1497.9</v>
      </c>
      <c r="E6" s="18">
        <f aca="true" t="shared" si="0" ref="E6:E21">C6/SUM($C$6:$D$21)</f>
        <v>0.033427276120498395</v>
      </c>
      <c r="F6" s="18">
        <f aca="true" t="shared" si="1" ref="F6:F21">D6/SUM($C$6:$D$21)</f>
        <v>0.03141002252110567</v>
      </c>
      <c r="G6" s="67">
        <f aca="true" t="shared" si="2" ref="G6:G21">SUM(E6:F6)</f>
        <v>0.06483729864160406</v>
      </c>
    </row>
    <row r="7" spans="1:7" ht="12.75">
      <c r="A7" s="8" t="s">
        <v>0</v>
      </c>
      <c r="B7" s="2">
        <v>3896.8</v>
      </c>
      <c r="C7" s="2">
        <v>1983</v>
      </c>
      <c r="D7" s="2">
        <v>1913.8</v>
      </c>
      <c r="E7" s="18">
        <f t="shared" si="0"/>
        <v>0.04158226494382305</v>
      </c>
      <c r="F7" s="18">
        <f t="shared" si="1"/>
        <v>0.04013118439207693</v>
      </c>
      <c r="G7" s="67">
        <f t="shared" si="2"/>
        <v>0.08171344933589997</v>
      </c>
    </row>
    <row r="8" spans="1:7" ht="12.75">
      <c r="A8" s="8" t="s">
        <v>1</v>
      </c>
      <c r="B8" s="2">
        <v>3744.2</v>
      </c>
      <c r="C8" s="2">
        <v>1874.5</v>
      </c>
      <c r="D8" s="2">
        <v>1869.7</v>
      </c>
      <c r="E8" s="18">
        <f t="shared" si="0"/>
        <v>0.03930708806716909</v>
      </c>
      <c r="F8" s="18">
        <f t="shared" si="1"/>
        <v>0.0392064350809208</v>
      </c>
      <c r="G8" s="67">
        <f t="shared" si="2"/>
        <v>0.07851352314808989</v>
      </c>
    </row>
    <row r="9" spans="1:7" ht="12.75">
      <c r="A9" s="8" t="s">
        <v>2</v>
      </c>
      <c r="B9" s="2">
        <v>3923.5</v>
      </c>
      <c r="C9" s="2">
        <v>1952.5</v>
      </c>
      <c r="D9" s="2">
        <v>1971</v>
      </c>
      <c r="E9" s="18">
        <f t="shared" si="0"/>
        <v>0.04094269909370373</v>
      </c>
      <c r="F9" s="18">
        <f t="shared" si="1"/>
        <v>0.04133063247820233</v>
      </c>
      <c r="G9" s="67">
        <f t="shared" si="2"/>
        <v>0.08227333157190606</v>
      </c>
    </row>
    <row r="10" spans="1:7" ht="12.75">
      <c r="A10" s="8" t="s">
        <v>3</v>
      </c>
      <c r="B10" s="2">
        <v>4469.7</v>
      </c>
      <c r="C10" s="2">
        <v>2217.9</v>
      </c>
      <c r="D10" s="2">
        <v>2251.8</v>
      </c>
      <c r="E10" s="18">
        <f t="shared" si="0"/>
        <v>0.046507970458348535</v>
      </c>
      <c r="F10" s="18">
        <f t="shared" si="1"/>
        <v>0.04721883217372705</v>
      </c>
      <c r="G10" s="67">
        <f t="shared" si="2"/>
        <v>0.09372680263207558</v>
      </c>
    </row>
    <row r="11" spans="1:7" ht="12.75">
      <c r="A11" s="8" t="s">
        <v>4</v>
      </c>
      <c r="B11" s="2">
        <v>4533.5</v>
      </c>
      <c r="C11" s="2">
        <v>2241.8</v>
      </c>
      <c r="D11" s="2">
        <v>2291.7</v>
      </c>
      <c r="E11" s="18">
        <f t="shared" si="0"/>
        <v>0.047009138452376455</v>
      </c>
      <c r="F11" s="18">
        <f t="shared" si="1"/>
        <v>0.04805551012191592</v>
      </c>
      <c r="G11" s="67">
        <f t="shared" si="2"/>
        <v>0.09506464857429237</v>
      </c>
    </row>
    <row r="12" spans="1:7" ht="12.75">
      <c r="A12" s="8" t="s">
        <v>5</v>
      </c>
      <c r="B12" s="2">
        <v>4033.2</v>
      </c>
      <c r="C12" s="2">
        <v>1998.4</v>
      </c>
      <c r="D12" s="2">
        <v>2034.8</v>
      </c>
      <c r="E12" s="18">
        <f t="shared" si="0"/>
        <v>0.04190519327470297</v>
      </c>
      <c r="F12" s="18">
        <f t="shared" si="1"/>
        <v>0.04266847842041913</v>
      </c>
      <c r="G12" s="67">
        <f t="shared" si="2"/>
        <v>0.0845736716951221</v>
      </c>
    </row>
    <row r="13" spans="1:7" ht="12.75">
      <c r="A13" s="8" t="s">
        <v>6</v>
      </c>
      <c r="B13" s="2">
        <v>3581</v>
      </c>
      <c r="C13" s="2">
        <v>1768.8</v>
      </c>
      <c r="D13" s="2">
        <v>1812.2</v>
      </c>
      <c r="E13" s="18">
        <f t="shared" si="0"/>
        <v>0.03709062543249329</v>
      </c>
      <c r="F13" s="18">
        <f t="shared" si="1"/>
        <v>0.03800069618315488</v>
      </c>
      <c r="G13" s="67">
        <f t="shared" si="2"/>
        <v>0.07509132161564817</v>
      </c>
    </row>
    <row r="14" spans="1:7" ht="12.75">
      <c r="A14" s="8" t="s">
        <v>7</v>
      </c>
      <c r="B14" s="2">
        <v>3813</v>
      </c>
      <c r="C14" s="2">
        <v>1880.2</v>
      </c>
      <c r="D14" s="2">
        <v>1932.8</v>
      </c>
      <c r="E14" s="18">
        <f t="shared" si="0"/>
        <v>0.03942661348833893</v>
      </c>
      <c r="F14" s="18">
        <f t="shared" si="1"/>
        <v>0.04052960246264306</v>
      </c>
      <c r="G14" s="67">
        <f t="shared" si="2"/>
        <v>0.07995621595098198</v>
      </c>
    </row>
    <row r="15" spans="1:7" ht="12.75">
      <c r="A15" s="8" t="s">
        <v>8</v>
      </c>
      <c r="B15" s="2">
        <v>3153.2</v>
      </c>
      <c r="C15" s="2">
        <v>1542.2</v>
      </c>
      <c r="D15" s="2">
        <v>1611</v>
      </c>
      <c r="E15" s="18">
        <f t="shared" si="0"/>
        <v>0.03233896570668881</v>
      </c>
      <c r="F15" s="18">
        <f t="shared" si="1"/>
        <v>0.033781658509580904</v>
      </c>
      <c r="G15" s="67">
        <f t="shared" si="2"/>
        <v>0.06612062421626971</v>
      </c>
    </row>
    <row r="16" spans="1:7" ht="12.75">
      <c r="A16" s="8" t="s">
        <v>9</v>
      </c>
      <c r="B16" s="2">
        <v>2620.8</v>
      </c>
      <c r="C16" s="2">
        <v>1259.6</v>
      </c>
      <c r="D16" s="2">
        <v>1361.1</v>
      </c>
      <c r="E16" s="18">
        <f t="shared" si="0"/>
        <v>0.02641302114132098</v>
      </c>
      <c r="F16" s="18">
        <f t="shared" si="1"/>
        <v>0.028541412413029522</v>
      </c>
      <c r="G16" s="67">
        <f t="shared" si="2"/>
        <v>0.05495443355435051</v>
      </c>
    </row>
    <row r="17" spans="1:7" ht="12.75">
      <c r="A17" s="8" t="s">
        <v>10</v>
      </c>
      <c r="B17" s="2">
        <v>2278.8</v>
      </c>
      <c r="C17" s="2">
        <v>1059.5</v>
      </c>
      <c r="D17" s="2">
        <v>1219.3</v>
      </c>
      <c r="E17" s="18">
        <f t="shared" si="0"/>
        <v>0.02221704977709557</v>
      </c>
      <c r="F17" s="18">
        <f t="shared" si="1"/>
        <v>0.025567955444278083</v>
      </c>
      <c r="G17" s="67">
        <f t="shared" si="2"/>
        <v>0.047785005221373654</v>
      </c>
    </row>
    <row r="18" spans="1:7" ht="12.75">
      <c r="A18" s="8" t="s">
        <v>11</v>
      </c>
      <c r="B18" s="2">
        <v>1910.6</v>
      </c>
      <c r="C18" s="2">
        <v>829.3</v>
      </c>
      <c r="D18" s="2">
        <v>1081.3</v>
      </c>
      <c r="E18" s="18">
        <f t="shared" si="0"/>
        <v>0.017389900311604867</v>
      </c>
      <c r="F18" s="18">
        <f t="shared" si="1"/>
        <v>0.02267418208963987</v>
      </c>
      <c r="G18" s="67">
        <f t="shared" si="2"/>
        <v>0.04006408240124473</v>
      </c>
    </row>
    <row r="19" spans="1:7" ht="12.75">
      <c r="A19" s="8" t="s">
        <v>12</v>
      </c>
      <c r="B19" s="2">
        <v>1421.6</v>
      </c>
      <c r="C19" s="2">
        <v>551.1</v>
      </c>
      <c r="D19" s="2">
        <v>870.5</v>
      </c>
      <c r="E19" s="18">
        <f t="shared" si="0"/>
        <v>0.011556220983631307</v>
      </c>
      <c r="F19" s="18">
        <f t="shared" si="1"/>
        <v>0.01825383844356932</v>
      </c>
      <c r="G19" s="67">
        <f t="shared" si="2"/>
        <v>0.02981005942720063</v>
      </c>
    </row>
    <row r="20" spans="1:7" ht="12.75">
      <c r="A20" s="9" t="s">
        <v>18</v>
      </c>
      <c r="B20" s="2">
        <v>802.3</v>
      </c>
      <c r="C20" s="2">
        <v>267.5</v>
      </c>
      <c r="D20" s="2">
        <v>534.8</v>
      </c>
      <c r="E20" s="18">
        <f t="shared" si="0"/>
        <v>0.005609307046128424</v>
      </c>
      <c r="F20" s="18">
        <f t="shared" si="1"/>
        <v>0.011214420217829835</v>
      </c>
      <c r="G20" s="67">
        <f t="shared" si="2"/>
        <v>0.016823727263958258</v>
      </c>
    </row>
    <row r="21" spans="1:7" ht="12.75">
      <c r="A21" s="9" t="s">
        <v>19</v>
      </c>
      <c r="B21" s="2">
        <v>414.5</v>
      </c>
      <c r="C21" s="2">
        <v>103.5</v>
      </c>
      <c r="D21" s="2">
        <v>311</v>
      </c>
      <c r="E21" s="18">
        <f t="shared" si="0"/>
        <v>0.0021703300159786614</v>
      </c>
      <c r="F21" s="18">
        <f t="shared" si="1"/>
        <v>0.0065214747340035135</v>
      </c>
      <c r="G21" s="67">
        <f t="shared" si="2"/>
        <v>0.008691804749982174</v>
      </c>
    </row>
    <row r="22" spans="1:7" ht="13.5" thickBot="1">
      <c r="A22" s="10"/>
      <c r="B22" s="52">
        <f aca="true" t="shared" si="3" ref="B22:G22">SUM(B6:B21)</f>
        <v>47688.8</v>
      </c>
      <c r="C22" s="52">
        <f t="shared" si="3"/>
        <v>23123.899999999994</v>
      </c>
      <c r="D22" s="52">
        <f t="shared" si="3"/>
        <v>24564.699999999997</v>
      </c>
      <c r="E22" s="45">
        <f t="shared" si="3"/>
        <v>0.4848936643139031</v>
      </c>
      <c r="F22" s="45">
        <f t="shared" si="3"/>
        <v>0.515106335686097</v>
      </c>
      <c r="G22" s="68">
        <f t="shared" si="3"/>
        <v>0.9999999999999999</v>
      </c>
    </row>
    <row r="24" ht="13.5" thickBot="1"/>
    <row r="25" spans="1:7" ht="12.75">
      <c r="A25" s="58" t="s">
        <v>52</v>
      </c>
      <c r="B25" s="25"/>
      <c r="C25" s="25"/>
      <c r="D25" s="4"/>
      <c r="E25" s="4"/>
      <c r="F25" s="4"/>
      <c r="G25" s="50"/>
    </row>
    <row r="26" spans="1:7" ht="12.75">
      <c r="A26" s="44" t="s">
        <v>41</v>
      </c>
      <c r="B26" s="26"/>
      <c r="C26" s="26"/>
      <c r="D26" s="6">
        <v>1950</v>
      </c>
      <c r="E26" s="6"/>
      <c r="F26" s="6"/>
      <c r="G26" s="51">
        <f>D26/D$32</f>
        <v>0.04036180738103616</v>
      </c>
    </row>
    <row r="27" spans="1:7" ht="12.75">
      <c r="A27" s="44" t="s">
        <v>42</v>
      </c>
      <c r="B27" s="26"/>
      <c r="C27" s="26"/>
      <c r="D27" s="6">
        <v>10583</v>
      </c>
      <c r="E27" s="6"/>
      <c r="F27" s="6"/>
      <c r="G27" s="51">
        <f aca="true" t="shared" si="4" ref="G27:G32">D27/D$32</f>
        <v>0.21905077308384907</v>
      </c>
    </row>
    <row r="28" spans="1:7" ht="12.75">
      <c r="A28" s="7" t="s">
        <v>20</v>
      </c>
      <c r="B28" s="26"/>
      <c r="C28" s="6"/>
      <c r="D28" s="6">
        <v>14105</v>
      </c>
      <c r="E28" s="6"/>
      <c r="F28" s="6"/>
      <c r="G28" s="51">
        <f t="shared" si="4"/>
        <v>0.29195040672282824</v>
      </c>
    </row>
    <row r="29" spans="1:7" ht="12.75">
      <c r="A29" s="7" t="s">
        <v>21</v>
      </c>
      <c r="B29" s="26"/>
      <c r="C29" s="6"/>
      <c r="D29" s="6">
        <v>9941</v>
      </c>
      <c r="E29" s="6"/>
      <c r="F29" s="6"/>
      <c r="G29" s="51">
        <f t="shared" si="4"/>
        <v>0.20576242419224638</v>
      </c>
    </row>
    <row r="30" spans="1:7" ht="12.75">
      <c r="A30" s="7" t="s">
        <v>43</v>
      </c>
      <c r="B30" s="26"/>
      <c r="C30" s="6"/>
      <c r="D30" s="6">
        <v>7817</v>
      </c>
      <c r="E30" s="6"/>
      <c r="F30" s="6"/>
      <c r="G30" s="51">
        <f t="shared" si="4"/>
        <v>0.16179910169105624</v>
      </c>
    </row>
    <row r="31" spans="1:7" ht="12.75">
      <c r="A31" s="49" t="s">
        <v>44</v>
      </c>
      <c r="B31" s="26"/>
      <c r="C31" s="6"/>
      <c r="D31" s="6">
        <v>3917</v>
      </c>
      <c r="E31" s="6"/>
      <c r="F31" s="6"/>
      <c r="G31" s="51">
        <f t="shared" si="4"/>
        <v>0.08107548692898392</v>
      </c>
    </row>
    <row r="32" spans="1:7" ht="12.75">
      <c r="A32" s="16" t="s">
        <v>13</v>
      </c>
      <c r="B32" s="26"/>
      <c r="C32" s="6"/>
      <c r="D32" s="6">
        <f>SUM(D26:D31)</f>
        <v>48313</v>
      </c>
      <c r="E32" s="6"/>
      <c r="F32" s="6"/>
      <c r="G32" s="51">
        <f t="shared" si="4"/>
        <v>1</v>
      </c>
    </row>
    <row r="33" spans="1:7" ht="13.5" thickBot="1">
      <c r="A33" s="28"/>
      <c r="B33" s="29"/>
      <c r="C33" s="30"/>
      <c r="D33" s="11"/>
      <c r="E33" s="11"/>
      <c r="F33" s="11"/>
      <c r="G33" s="48"/>
    </row>
    <row r="34" spans="1:3" ht="12.75">
      <c r="A34" s="14"/>
      <c r="B34" s="12"/>
      <c r="C34" s="13"/>
    </row>
    <row r="35" ht="13.5" thickBot="1"/>
    <row r="36" spans="1:7" ht="12.75">
      <c r="A36" s="3" t="s">
        <v>51</v>
      </c>
      <c r="B36" s="19"/>
      <c r="C36" s="19"/>
      <c r="D36" s="19"/>
      <c r="E36" s="19"/>
      <c r="F36" s="19"/>
      <c r="G36" s="20"/>
    </row>
    <row r="37" spans="1:7" ht="12.75">
      <c r="A37" s="31"/>
      <c r="B37" s="21" t="s">
        <v>24</v>
      </c>
      <c r="C37" s="21" t="s">
        <v>14</v>
      </c>
      <c r="D37" s="21" t="s">
        <v>15</v>
      </c>
      <c r="E37" s="21" t="s">
        <v>14</v>
      </c>
      <c r="F37" s="21" t="s">
        <v>15</v>
      </c>
      <c r="G37" s="46" t="s">
        <v>13</v>
      </c>
    </row>
    <row r="38" spans="1:7" ht="12.75">
      <c r="A38" s="15" t="s">
        <v>23</v>
      </c>
      <c r="B38" s="54">
        <f>C38+D38</f>
        <v>21005</v>
      </c>
      <c r="C38" s="57">
        <f>13944-395</f>
        <v>13549</v>
      </c>
      <c r="D38" s="57">
        <f>7669-213</f>
        <v>7456</v>
      </c>
      <c r="E38" s="18">
        <f>C38/B41</f>
        <v>0.28711591438864165</v>
      </c>
      <c r="F38" s="18">
        <f>D38/B41</f>
        <v>0.15799957618139437</v>
      </c>
      <c r="G38" s="47">
        <f>SUM(E38:F38)</f>
        <v>0.445115490570036</v>
      </c>
    </row>
    <row r="39" spans="1:7" ht="12.75">
      <c r="A39" s="15" t="s">
        <v>25</v>
      </c>
      <c r="B39" s="54">
        <f>C39+D39</f>
        <v>1627</v>
      </c>
      <c r="C39" s="57">
        <v>931</v>
      </c>
      <c r="D39" s="57">
        <v>696</v>
      </c>
      <c r="E39" s="18">
        <f>C39/B41</f>
        <v>0.019728756092392455</v>
      </c>
      <c r="F39" s="18">
        <f>D39/B41</f>
        <v>0.014748887476160204</v>
      </c>
      <c r="G39" s="47">
        <f>SUM(E39:F39)</f>
        <v>0.03447764356855266</v>
      </c>
    </row>
    <row r="40" spans="1:7" ht="12.75">
      <c r="A40" s="15" t="s">
        <v>22</v>
      </c>
      <c r="B40" s="55">
        <f>C40+D40</f>
        <v>24558.000000000004</v>
      </c>
      <c r="C40" s="55">
        <f>C41-C38-C39</f>
        <v>8402.132018973087</v>
      </c>
      <c r="D40" s="55">
        <f>D41-D38-D39</f>
        <v>16155.867981026917</v>
      </c>
      <c r="E40" s="18">
        <f>C40/B41</f>
        <v>0.17804899383286898</v>
      </c>
      <c r="F40" s="18">
        <f>D40/B41</f>
        <v>0.3423578720285424</v>
      </c>
      <c r="G40" s="47">
        <f>SUM(E40:F40)</f>
        <v>0.5204068658614114</v>
      </c>
    </row>
    <row r="41" spans="1:7" ht="13.5" thickBot="1">
      <c r="A41" s="17" t="s">
        <v>46</v>
      </c>
      <c r="B41" s="36">
        <v>47190</v>
      </c>
      <c r="C41" s="53">
        <f>B41*E22</f>
        <v>22882.132018973087</v>
      </c>
      <c r="D41" s="53">
        <f>B41*F22</f>
        <v>24307.867981026917</v>
      </c>
      <c r="E41" s="45">
        <f>SUM(E38:E40)</f>
        <v>0.48489366431390307</v>
      </c>
      <c r="F41" s="45">
        <f>SUM(F38:F40)</f>
        <v>0.515106335686097</v>
      </c>
      <c r="G41" s="48"/>
    </row>
    <row r="43" spans="3:5" ht="13.5" thickBot="1">
      <c r="C43" s="24"/>
      <c r="D43" s="24"/>
      <c r="E43" s="24"/>
    </row>
    <row r="44" spans="1:7" ht="12.75">
      <c r="A44" s="3" t="s">
        <v>50</v>
      </c>
      <c r="B44" s="19"/>
      <c r="C44" s="19"/>
      <c r="D44" s="19"/>
      <c r="E44" s="19"/>
      <c r="F44" s="19"/>
      <c r="G44" s="20"/>
    </row>
    <row r="45" spans="1:9" ht="12.75">
      <c r="A45" s="32" t="s">
        <v>27</v>
      </c>
      <c r="B45" s="21"/>
      <c r="C45" s="21"/>
      <c r="D45" s="21"/>
      <c r="E45" s="21"/>
      <c r="F45" s="27">
        <v>2086.3</v>
      </c>
      <c r="G45" s="22">
        <f aca="true" t="shared" si="5" ref="G45:G56">F45/F$57</f>
        <v>0.0437484010853747</v>
      </c>
      <c r="I45" s="56"/>
    </row>
    <row r="46" spans="1:9" ht="12.75">
      <c r="A46" s="32" t="s">
        <v>56</v>
      </c>
      <c r="B46" s="21"/>
      <c r="C46" s="21"/>
      <c r="D46" s="21"/>
      <c r="E46" s="21"/>
      <c r="F46" s="27">
        <v>5531</v>
      </c>
      <c r="G46" s="22">
        <f t="shared" si="5"/>
        <v>0.11598159727901426</v>
      </c>
      <c r="I46" s="56"/>
    </row>
    <row r="47" spans="1:9" ht="12.75">
      <c r="A47" s="32" t="s">
        <v>28</v>
      </c>
      <c r="B47" s="21"/>
      <c r="C47" s="21"/>
      <c r="D47" s="21"/>
      <c r="E47" s="21"/>
      <c r="F47" s="27">
        <v>4163.2</v>
      </c>
      <c r="G47" s="22">
        <f t="shared" si="5"/>
        <v>0.08729969007267983</v>
      </c>
      <c r="I47" s="60"/>
    </row>
    <row r="48" spans="1:9" ht="12.75">
      <c r="A48" s="32" t="s">
        <v>29</v>
      </c>
      <c r="B48" s="21"/>
      <c r="C48" s="21"/>
      <c r="D48" s="21"/>
      <c r="E48" s="21"/>
      <c r="F48" s="27">
        <v>3544.8</v>
      </c>
      <c r="G48" s="22">
        <f t="shared" si="5"/>
        <v>0.07433223034435903</v>
      </c>
      <c r="I48" s="60"/>
    </row>
    <row r="49" spans="1:9" ht="12.75">
      <c r="A49" s="32" t="s">
        <v>30</v>
      </c>
      <c r="B49" s="21"/>
      <c r="C49" s="21"/>
      <c r="D49" s="21"/>
      <c r="E49" s="21"/>
      <c r="F49" s="27">
        <v>4309.2</v>
      </c>
      <c r="G49" s="22">
        <f t="shared" si="5"/>
        <v>0.09036121840439852</v>
      </c>
      <c r="I49" s="60"/>
    </row>
    <row r="50" spans="1:9" ht="12.75">
      <c r="A50" s="32" t="s">
        <v>49</v>
      </c>
      <c r="B50" s="21"/>
      <c r="C50" s="21"/>
      <c r="D50" s="21"/>
      <c r="E50" s="21"/>
      <c r="F50" s="27">
        <v>2658.9</v>
      </c>
      <c r="G50" s="22">
        <f t="shared" si="5"/>
        <v>0.055755463569909784</v>
      </c>
      <c r="I50" s="60"/>
    </row>
    <row r="51" spans="1:9" ht="12.75">
      <c r="A51" s="32" t="s">
        <v>48</v>
      </c>
      <c r="B51" s="21"/>
      <c r="C51" s="21"/>
      <c r="D51" s="21"/>
      <c r="E51" s="21"/>
      <c r="F51" s="27">
        <v>1869.9</v>
      </c>
      <c r="G51" s="22">
        <f t="shared" si="5"/>
        <v>0.03921062895534782</v>
      </c>
      <c r="I51" s="60"/>
    </row>
    <row r="52" spans="1:7" ht="12.75">
      <c r="A52" s="32" t="s">
        <v>31</v>
      </c>
      <c r="B52" s="21"/>
      <c r="C52" s="21"/>
      <c r="D52" s="21"/>
      <c r="E52" s="21"/>
      <c r="F52" s="27">
        <v>6067.4</v>
      </c>
      <c r="G52" s="22">
        <f t="shared" si="5"/>
        <v>0.1272295684922602</v>
      </c>
    </row>
    <row r="53" spans="1:7" ht="12.75">
      <c r="A53" s="32" t="s">
        <v>32</v>
      </c>
      <c r="B53" s="21"/>
      <c r="C53" s="21"/>
      <c r="D53" s="21"/>
      <c r="E53" s="21"/>
      <c r="F53" s="27">
        <v>6656.3</v>
      </c>
      <c r="G53" s="22">
        <f t="shared" si="5"/>
        <v>0.13957843174259674</v>
      </c>
    </row>
    <row r="54" spans="1:7" ht="12.75">
      <c r="A54" s="32" t="s">
        <v>33</v>
      </c>
      <c r="B54" s="21"/>
      <c r="C54" s="21"/>
      <c r="D54" s="21"/>
      <c r="E54" s="21"/>
      <c r="F54" s="27">
        <v>4201.8</v>
      </c>
      <c r="G54" s="22">
        <f t="shared" si="5"/>
        <v>0.08810910783709314</v>
      </c>
    </row>
    <row r="55" spans="1:7" ht="12.75">
      <c r="A55" s="32" t="s">
        <v>34</v>
      </c>
      <c r="B55" s="21"/>
      <c r="C55" s="21"/>
      <c r="D55" s="21"/>
      <c r="E55" s="21"/>
      <c r="F55" s="27">
        <v>2404.7</v>
      </c>
      <c r="G55" s="22">
        <f t="shared" si="5"/>
        <v>0.050425049173177645</v>
      </c>
    </row>
    <row r="56" spans="1:7" ht="12.75">
      <c r="A56" s="32" t="s">
        <v>35</v>
      </c>
      <c r="B56" s="21"/>
      <c r="C56" s="21"/>
      <c r="D56" s="21"/>
      <c r="E56" s="21"/>
      <c r="F56" s="27">
        <v>4195.1</v>
      </c>
      <c r="G56" s="22">
        <f t="shared" si="5"/>
        <v>0.08796861304378824</v>
      </c>
    </row>
    <row r="57" spans="1:7" ht="13.5" thickBot="1">
      <c r="A57" s="33" t="s">
        <v>26</v>
      </c>
      <c r="B57" s="23"/>
      <c r="C57" s="23"/>
      <c r="D57" s="23"/>
      <c r="E57" s="23"/>
      <c r="F57" s="34">
        <f>SUM(F45:F56)</f>
        <v>47688.600000000006</v>
      </c>
      <c r="G57" s="35">
        <f>SUM(G45:G56)</f>
        <v>1</v>
      </c>
    </row>
    <row r="58" ht="13.5" thickBot="1"/>
    <row r="59" spans="1:7" ht="12.75">
      <c r="A59" s="3" t="s">
        <v>60</v>
      </c>
      <c r="B59" s="19"/>
      <c r="C59" s="19"/>
      <c r="D59" s="19"/>
      <c r="E59" s="19"/>
      <c r="F59" s="19"/>
      <c r="G59" s="20"/>
    </row>
    <row r="60" spans="1:7" ht="12.75">
      <c r="A60" s="31"/>
      <c r="B60" s="21"/>
      <c r="C60" s="39"/>
      <c r="D60" s="65" t="s">
        <v>59</v>
      </c>
      <c r="E60" s="21"/>
      <c r="F60" s="21"/>
      <c r="G60" s="46"/>
    </row>
    <row r="61" spans="1:7" ht="12.75">
      <c r="A61" s="37" t="s">
        <v>36</v>
      </c>
      <c r="C61" s="61" t="s">
        <v>57</v>
      </c>
      <c r="D61" s="62">
        <v>0.197</v>
      </c>
      <c r="E61" s="40"/>
      <c r="F61" s="42"/>
      <c r="G61" s="22">
        <f>D61/SUM(D$61:D$64)</f>
        <v>0.19838872104733135</v>
      </c>
    </row>
    <row r="62" spans="1:7" ht="12.75">
      <c r="A62" s="37" t="s">
        <v>37</v>
      </c>
      <c r="B62" s="21"/>
      <c r="C62" s="61">
        <v>1</v>
      </c>
      <c r="D62" s="62">
        <v>0.412</v>
      </c>
      <c r="E62" s="40"/>
      <c r="F62" s="42"/>
      <c r="G62" s="22">
        <f>D62/SUM(D$61:D$64)</f>
        <v>0.4149043303121853</v>
      </c>
    </row>
    <row r="63" spans="1:7" ht="12.75">
      <c r="A63" s="37" t="s">
        <v>38</v>
      </c>
      <c r="B63" s="21"/>
      <c r="C63" s="61">
        <v>2</v>
      </c>
      <c r="D63" s="62">
        <v>0.295</v>
      </c>
      <c r="E63" s="40"/>
      <c r="F63" s="42"/>
      <c r="G63" s="22">
        <f>D63/SUM(D$61:D$64)</f>
        <v>0.297079556898288</v>
      </c>
    </row>
    <row r="64" spans="1:7" ht="13.5" thickBot="1">
      <c r="A64" s="38" t="s">
        <v>39</v>
      </c>
      <c r="B64" s="23"/>
      <c r="C64" s="63" t="s">
        <v>58</v>
      </c>
      <c r="D64" s="64">
        <v>0.089</v>
      </c>
      <c r="E64" s="41"/>
      <c r="F64" s="43"/>
      <c r="G64" s="35">
        <f>D64/SUM(D$61:D$64)</f>
        <v>0.08962739174219538</v>
      </c>
    </row>
    <row r="65" ht="13.5" thickBot="1">
      <c r="C65" s="59"/>
    </row>
    <row r="66" spans="1:7" ht="12.75">
      <c r="A66" s="3" t="s">
        <v>55</v>
      </c>
      <c r="B66" s="4"/>
      <c r="C66" s="4"/>
      <c r="D66" s="4"/>
      <c r="E66" s="4"/>
      <c r="F66" s="4"/>
      <c r="G66" s="50"/>
    </row>
    <row r="67" spans="1:7" ht="12.75">
      <c r="A67" s="37" t="s">
        <v>53</v>
      </c>
      <c r="B67" s="6"/>
      <c r="C67" s="6"/>
      <c r="D67" s="6"/>
      <c r="E67" s="6"/>
      <c r="F67" s="6"/>
      <c r="G67" s="22">
        <v>0.9122</v>
      </c>
    </row>
    <row r="68" spans="1:7" ht="13.5" thickBot="1">
      <c r="A68" s="38" t="s">
        <v>54</v>
      </c>
      <c r="B68" s="11"/>
      <c r="C68" s="11"/>
      <c r="D68" s="11"/>
      <c r="E68" s="11"/>
      <c r="F68" s="11"/>
      <c r="G68" s="35">
        <v>0.0878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Mortimore</dc:creator>
  <cp:keywords/>
  <dc:description/>
  <cp:lastModifiedBy>Matt Korris</cp:lastModifiedBy>
  <cp:lastPrinted>2005-09-29T15:10:31Z</cp:lastPrinted>
  <dcterms:created xsi:type="dcterms:W3CDTF">2005-09-29T13:20:33Z</dcterms:created>
  <dcterms:modified xsi:type="dcterms:W3CDTF">2009-04-16T14:23:45Z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