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5" windowWidth="13980" windowHeight="8640" activeTab="2"/>
  </bookViews>
  <sheets>
    <sheet name="Instructions" sheetId="1" r:id="rId1"/>
    <sheet name="original data" sheetId="2" r:id="rId2"/>
    <sheet name="Interface" sheetId="3" r:id="rId3"/>
    <sheet name="Processing" sheetId="4" r:id="rId4"/>
  </sheets>
  <definedNames>
    <definedName name="CalcRange1">#REF!</definedName>
    <definedName name="Calcrange2">#REF!</definedName>
    <definedName name="height">3</definedName>
  </definedNames>
  <calcPr fullCalcOnLoad="1"/>
</workbook>
</file>

<file path=xl/comments3.xml><?xml version="1.0" encoding="utf-8"?>
<comments xmlns="http://schemas.openxmlformats.org/spreadsheetml/2006/main">
  <authors>
    <author>IT Services</author>
    <author>Kevin White</author>
  </authors>
  <commentList>
    <comment ref="H2" authorId="0">
      <text>
        <r>
          <rPr>
            <b/>
            <sz val="8"/>
            <rFont val="Tahoma"/>
            <family val="0"/>
          </rPr>
          <t>Kevin White:</t>
        </r>
        <r>
          <rPr>
            <sz val="8"/>
            <rFont val="Tahoma"/>
            <family val="0"/>
          </rPr>
          <t xml:space="preserve">
This cell contains hidden formulae. Do not delete them!
</t>
        </r>
      </text>
    </comment>
    <comment ref="H12" authorId="1">
      <text>
        <r>
          <rPr>
            <b/>
            <sz val="8"/>
            <rFont val="Tahoma"/>
            <family val="0"/>
          </rPr>
          <t>Kevin White:</t>
        </r>
        <r>
          <rPr>
            <sz val="8"/>
            <rFont val="Tahoma"/>
            <family val="0"/>
          </rPr>
          <t xml:space="preserve">
This cell contains hidden formulae. Do not delete them!
</t>
        </r>
      </text>
    </comment>
    <comment ref="I12" authorId="1">
      <text>
        <r>
          <rPr>
            <b/>
            <sz val="8"/>
            <rFont val="Tahoma"/>
            <family val="0"/>
          </rPr>
          <t>Kevin White:</t>
        </r>
        <r>
          <rPr>
            <sz val="8"/>
            <rFont val="Tahoma"/>
            <family val="0"/>
          </rPr>
          <t xml:space="preserve">
This cell contains hidden formulae. Do not delete them!
</t>
        </r>
      </text>
    </comment>
  </commentList>
</comments>
</file>

<file path=xl/comments4.xml><?xml version="1.0" encoding="utf-8"?>
<comments xmlns="http://schemas.openxmlformats.org/spreadsheetml/2006/main">
  <authors>
    <author>Kevin White</author>
  </authors>
  <commentList>
    <comment ref="A1" authorId="0">
      <text>
        <r>
          <rPr>
            <b/>
            <sz val="8"/>
            <rFont val="Tahoma"/>
            <family val="0"/>
          </rPr>
          <t>Kevin White:</t>
        </r>
        <r>
          <rPr>
            <sz val="8"/>
            <rFont val="Tahoma"/>
            <family val="0"/>
          </rPr>
          <t xml:space="preserve">
This cell contains hidden formulae. Do not delete them!
</t>
        </r>
      </text>
    </comment>
  </commentList>
</comments>
</file>

<file path=xl/sharedStrings.xml><?xml version="1.0" encoding="utf-8"?>
<sst xmlns="http://schemas.openxmlformats.org/spreadsheetml/2006/main" count="86" uniqueCount="70">
  <si>
    <t>stage one</t>
  </si>
  <si>
    <t>bunch the data up so there are no empty columns</t>
  </si>
  <si>
    <t>The unknown data is in the right hand column</t>
  </si>
  <si>
    <t>The unknown data is in bottom row</t>
  </si>
  <si>
    <t>The unknown data is in the right hand column and the bottom row</t>
  </si>
  <si>
    <t>Ensure that your unknown data is in one of the following three positions</t>
  </si>
  <si>
    <t>Brief instructions</t>
  </si>
  <si>
    <t>(you will be given the following three options)</t>
  </si>
  <si>
    <t>decide which one to control to. The pulldown menu on the right</t>
  </si>
  <si>
    <t>gives you two options</t>
  </si>
  <si>
    <t>Control to data in rows</t>
  </si>
  <si>
    <t>Control to data in columns</t>
  </si>
  <si>
    <t>Y known</t>
  </si>
  <si>
    <t>X known</t>
  </si>
  <si>
    <t>Select the position of your unknown data from this combo box</t>
  </si>
  <si>
    <t>If you have selected a table with two sets of unknown data, you must</t>
  </si>
  <si>
    <t>stage two</t>
  </si>
  <si>
    <t>remove any titles and headings</t>
  </si>
  <si>
    <t>replace any blank cells with zeroes</t>
  </si>
  <si>
    <t>These are all unnaceptable</t>
  </si>
  <si>
    <t>Yes</t>
  </si>
  <si>
    <t>No</t>
  </si>
  <si>
    <t>not applicable</t>
  </si>
  <si>
    <t>(blank cell)</t>
  </si>
  <si>
    <t>(blank column)</t>
  </si>
  <si>
    <t>(titles)</t>
  </si>
  <si>
    <t>Preparing the table</t>
  </si>
  <si>
    <t>paste the table into the "interface" sheet in the marked area</t>
  </si>
  <si>
    <t>use the combo boxes to tell Distributer about your data. You must indicate which values represent unkown data</t>
  </si>
  <si>
    <t>The first combo box lets you tell Distributer whether your unkown data is in ;</t>
  </si>
  <si>
    <t>In the right hand column</t>
  </si>
  <si>
    <t>In the bottom row</t>
  </si>
  <si>
    <t>In both the right hand column and the bottom row</t>
  </si>
  <si>
    <t>Your final data should look like this (you do not need the border) :</t>
  </si>
  <si>
    <t>The second combo box lets you indicate which variable you want to control to. You only need to use this combo box if</t>
  </si>
  <si>
    <t>you have indicated that missing data is in the right hand column and on the bottom row. You can choose two options</t>
  </si>
  <si>
    <t>Controlling to data in columns means that the unknown data on the bottom row will be distributed first, then the column data</t>
  </si>
  <si>
    <t>Controlling to data in rows means that the unknown data in the right hand column will be distributed first, then the row data</t>
  </si>
  <si>
    <t>Position the table and set parameters</t>
  </si>
  <si>
    <t xml:space="preserve">Stage three </t>
  </si>
  <si>
    <t>Run the program</t>
  </si>
  <si>
    <t>Press the "begin" button</t>
  </si>
  <si>
    <t>Once you have made your selection, press this button</t>
  </si>
  <si>
    <t>Distributer will highlight in green the cells of your table. You will be given the chance to confirm that it is correct</t>
  </si>
  <si>
    <t>If you confirm, it will then colour in blue your unknown data</t>
  </si>
  <si>
    <t>If neccesary it will then generate and colour in dark blue a set of dummy missing data</t>
  </si>
  <si>
    <t>Distributer will then colour in yellow the data which will be distributed first.</t>
  </si>
  <si>
    <t>The data is then distributed and a new, smaller, table is pasted below your original table with the unknowns distributed</t>
  </si>
  <si>
    <t>remove all totals and subtotals</t>
  </si>
  <si>
    <t>No Faults</t>
  </si>
  <si>
    <t>Faults - No treatment</t>
  </si>
  <si>
    <t>Faults - unknown treatment</t>
  </si>
  <si>
    <t>Faults - minor</t>
  </si>
  <si>
    <t>Faults - Major</t>
  </si>
  <si>
    <t>Present - No faults</t>
  </si>
  <si>
    <t>Present - unknown faults</t>
  </si>
  <si>
    <t>Present - Faults, unknown urgency</t>
  </si>
  <si>
    <t>Present - Non-urgent faults</t>
  </si>
  <si>
    <t>Present - Urgent faults</t>
  </si>
  <si>
    <t>Absent DPC</t>
  </si>
  <si>
    <t>white</t>
  </si>
  <si>
    <t>black</t>
  </si>
  <si>
    <t>asian</t>
  </si>
  <si>
    <t>ethnic origin other</t>
  </si>
  <si>
    <t>ethnic origin none of above</t>
  </si>
  <si>
    <t>ethnic origin refused/unknown</t>
  </si>
  <si>
    <t>worst 10% of stock?</t>
  </si>
  <si>
    <t>yes</t>
  </si>
  <si>
    <t>no</t>
  </si>
  <si>
    <t>Total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</si>
</sst>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0.00000"/>
    <numFmt numFmtId="168" formatCode="_-* #,##0_-;\-* #,##0_-;_-* &quot;-&quot;??_-;_-@_-"/>
    <numFmt numFmtId="169" formatCode="_-* #,##0.0_-;\-* #,##0.0_-;_-* &quot;-&quot;??_-;_-@_-"/>
    <numFmt numFmtId="170" formatCode="_-* #,##0.000_-;\-* #,##0.000_-;_-* &quot;-&quot;??_-;_-@_-"/>
    <numFmt numFmtId="171" formatCode="0.000000"/>
  </numFmts>
  <fonts count="9">
    <font>
      <sz val="10"/>
      <name val="Arial"/>
      <family val="0"/>
    </font>
    <font>
      <sz val="10"/>
      <color indexed="8"/>
      <name val="Arial"/>
      <family val="2"/>
    </font>
    <font>
      <sz val="8"/>
      <name val="Tahoma"/>
      <family val="2"/>
    </font>
    <font>
      <sz val="10"/>
      <color indexed="9"/>
      <name val="Arial"/>
      <family val="2"/>
    </font>
    <font>
      <b/>
      <sz val="8"/>
      <name val="Tahoma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1" fontId="1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2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68" fontId="6" fillId="0" borderId="0" xfId="15" applyNumberFormat="1" applyFont="1" applyAlignment="1">
      <alignment/>
    </xf>
    <xf numFmtId="168" fontId="0" fillId="0" borderId="0" xfId="15" applyNumberFormat="1" applyAlignment="1">
      <alignment/>
    </xf>
    <xf numFmtId="168" fontId="7" fillId="0" borderId="0" xfId="15" applyNumberFormat="1" applyFont="1" applyAlignment="1">
      <alignment/>
    </xf>
    <xf numFmtId="168" fontId="5" fillId="0" borderId="0" xfId="15" applyNumberFormat="1" applyFont="1" applyAlignment="1">
      <alignment/>
    </xf>
    <xf numFmtId="168" fontId="0" fillId="0" borderId="0" xfId="15" applyNumberFormat="1" applyFill="1" applyAlignment="1">
      <alignment/>
    </xf>
    <xf numFmtId="168" fontId="1" fillId="0" borderId="0" xfId="0" applyNumberFormat="1" applyFont="1" applyFill="1" applyBorder="1" applyAlignment="1">
      <alignment/>
    </xf>
    <xf numFmtId="168" fontId="0" fillId="0" borderId="0" xfId="0" applyNumberFormat="1" applyFill="1" applyAlignment="1">
      <alignment/>
    </xf>
    <xf numFmtId="168" fontId="0" fillId="0" borderId="0" xfId="0" applyNumberFormat="1" applyFill="1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43" fontId="0" fillId="0" borderId="0" xfId="0" applyNumberFormat="1" applyFill="1" applyAlignment="1">
      <alignment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0" fillId="0" borderId="0" xfId="15" applyNumberFormat="1" applyFill="1" applyAlignment="1">
      <alignment/>
    </xf>
    <xf numFmtId="2" fontId="0" fillId="0" borderId="0" xfId="15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18</xdr:row>
      <xdr:rowOff>66675</xdr:rowOff>
    </xdr:from>
    <xdr:to>
      <xdr:col>2</xdr:col>
      <xdr:colOff>352425</xdr:colOff>
      <xdr:row>22</xdr:row>
      <xdr:rowOff>95250</xdr:rowOff>
    </xdr:to>
    <xdr:sp>
      <xdr:nvSpPr>
        <xdr:cNvPr id="1" name="AutoShape 22"/>
        <xdr:cNvSpPr>
          <a:spLocks/>
        </xdr:cNvSpPr>
      </xdr:nvSpPr>
      <xdr:spPr>
        <a:xfrm>
          <a:off x="333375" y="2981325"/>
          <a:ext cx="1400175" cy="676275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Your Data Here!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M50"/>
  <sheetViews>
    <sheetView workbookViewId="0" topLeftCell="A1">
      <selection activeCell="E13" sqref="E13"/>
    </sheetView>
  </sheetViews>
  <sheetFormatPr defaultColWidth="9.140625" defaultRowHeight="12.75"/>
  <cols>
    <col min="1" max="1" width="12.140625" style="0" bestFit="1" customWidth="1"/>
    <col min="13" max="13" width="12.421875" style="0" bestFit="1" customWidth="1"/>
  </cols>
  <sheetData>
    <row r="1" spans="1:2" ht="12.75">
      <c r="A1" s="22" t="s">
        <v>0</v>
      </c>
      <c r="B1" s="22" t="s">
        <v>26</v>
      </c>
    </row>
    <row r="2" ht="12.75">
      <c r="B2" t="s">
        <v>5</v>
      </c>
    </row>
    <row r="3" ht="12.75">
      <c r="C3" s="10" t="s">
        <v>2</v>
      </c>
    </row>
    <row r="4" ht="12.75">
      <c r="C4" s="10" t="s">
        <v>3</v>
      </c>
    </row>
    <row r="5" ht="12.75">
      <c r="C5" s="10" t="s">
        <v>4</v>
      </c>
    </row>
    <row r="6" spans="2:3" ht="12.75">
      <c r="B6" t="s">
        <v>48</v>
      </c>
      <c r="C6" s="10"/>
    </row>
    <row r="7" ht="12.75">
      <c r="B7" t="s">
        <v>17</v>
      </c>
    </row>
    <row r="8" ht="12.75">
      <c r="B8" t="s">
        <v>1</v>
      </c>
    </row>
    <row r="9" ht="12.75">
      <c r="B9" t="s">
        <v>18</v>
      </c>
    </row>
    <row r="11" ht="12.75">
      <c r="B11" t="s">
        <v>33</v>
      </c>
    </row>
    <row r="12" spans="2:4" ht="12.75">
      <c r="B12" s="1"/>
      <c r="C12" s="1"/>
      <c r="D12" s="1"/>
    </row>
    <row r="13" spans="2:4" ht="12.75">
      <c r="B13" s="11">
        <v>31174</v>
      </c>
      <c r="C13" s="12">
        <v>184053</v>
      </c>
      <c r="D13" s="13">
        <v>271867</v>
      </c>
    </row>
    <row r="14" spans="2:4" ht="12.75">
      <c r="B14" s="14">
        <v>16092</v>
      </c>
      <c r="C14" s="1">
        <v>134321</v>
      </c>
      <c r="D14" s="15">
        <v>483444</v>
      </c>
    </row>
    <row r="15" spans="2:4" ht="12.75">
      <c r="B15" s="14">
        <v>9946</v>
      </c>
      <c r="C15" s="1">
        <v>0</v>
      </c>
      <c r="D15" s="15">
        <v>164298</v>
      </c>
    </row>
    <row r="16" spans="2:4" ht="12.75">
      <c r="B16" s="14">
        <v>5653</v>
      </c>
      <c r="C16" s="1">
        <v>11968</v>
      </c>
      <c r="D16" s="15">
        <v>19245</v>
      </c>
    </row>
    <row r="17" spans="2:4" ht="12.75">
      <c r="B17" s="16">
        <v>0</v>
      </c>
      <c r="C17" s="17">
        <v>3783</v>
      </c>
      <c r="D17" s="18">
        <v>14418</v>
      </c>
    </row>
    <row r="19" ht="12.75">
      <c r="B19" t="s">
        <v>19</v>
      </c>
    </row>
    <row r="21" spans="2:13" ht="12.75">
      <c r="B21" s="11">
        <v>31174</v>
      </c>
      <c r="C21" s="12">
        <v>184053</v>
      </c>
      <c r="D21" s="13">
        <v>271867</v>
      </c>
      <c r="F21" s="11">
        <v>31174</v>
      </c>
      <c r="G21" s="12">
        <v>184053</v>
      </c>
      <c r="H21" s="19"/>
      <c r="I21" s="13">
        <v>271867</v>
      </c>
      <c r="K21" s="23" t="s">
        <v>20</v>
      </c>
      <c r="L21" s="19" t="s">
        <v>21</v>
      </c>
      <c r="M21" s="24" t="s">
        <v>22</v>
      </c>
    </row>
    <row r="22" spans="2:13" ht="12.75">
      <c r="B22" s="14">
        <v>16092</v>
      </c>
      <c r="C22" s="1">
        <v>134321</v>
      </c>
      <c r="D22" s="15">
        <v>483444</v>
      </c>
      <c r="F22" s="14">
        <v>16092</v>
      </c>
      <c r="G22" s="1">
        <v>134321</v>
      </c>
      <c r="H22" s="20"/>
      <c r="I22" s="15">
        <v>483444</v>
      </c>
      <c r="K22" s="14">
        <v>31174</v>
      </c>
      <c r="L22" s="1">
        <v>184053</v>
      </c>
      <c r="M22" s="15">
        <v>271867</v>
      </c>
    </row>
    <row r="23" spans="2:13" ht="12.75">
      <c r="B23" s="14">
        <v>9946</v>
      </c>
      <c r="C23" s="1"/>
      <c r="D23" s="15">
        <v>164298</v>
      </c>
      <c r="F23" s="14">
        <v>9946</v>
      </c>
      <c r="G23" s="1">
        <v>0</v>
      </c>
      <c r="H23" s="20"/>
      <c r="I23" s="15">
        <v>164298</v>
      </c>
      <c r="K23" s="14">
        <v>16092</v>
      </c>
      <c r="L23" s="1">
        <v>134321</v>
      </c>
      <c r="M23" s="15">
        <v>483444</v>
      </c>
    </row>
    <row r="24" spans="2:13" ht="12.75">
      <c r="B24" s="14">
        <v>5653</v>
      </c>
      <c r="C24" s="1">
        <v>11968</v>
      </c>
      <c r="D24" s="15">
        <v>19245</v>
      </c>
      <c r="F24" s="14">
        <v>5653</v>
      </c>
      <c r="G24" s="1">
        <v>11968</v>
      </c>
      <c r="H24" s="20"/>
      <c r="I24" s="15">
        <v>19245</v>
      </c>
      <c r="K24" s="14">
        <v>9946</v>
      </c>
      <c r="L24" s="1">
        <v>0</v>
      </c>
      <c r="M24" s="15">
        <v>164298</v>
      </c>
    </row>
    <row r="25" spans="2:13" ht="12.75">
      <c r="B25" s="16">
        <v>0</v>
      </c>
      <c r="C25" s="17">
        <v>3783</v>
      </c>
      <c r="D25" s="18">
        <v>14418</v>
      </c>
      <c r="F25" s="16">
        <v>0</v>
      </c>
      <c r="G25" s="17">
        <v>3783</v>
      </c>
      <c r="H25" s="21"/>
      <c r="I25" s="18">
        <v>14418</v>
      </c>
      <c r="K25" s="14">
        <v>5653</v>
      </c>
      <c r="L25" s="1">
        <v>11968</v>
      </c>
      <c r="M25" s="15">
        <v>19245</v>
      </c>
    </row>
    <row r="26" spans="11:13" ht="12.75">
      <c r="K26" s="16">
        <v>0</v>
      </c>
      <c r="L26" s="17">
        <v>3783</v>
      </c>
      <c r="M26" s="18">
        <v>14418</v>
      </c>
    </row>
    <row r="28" spans="3:12" ht="12.75">
      <c r="C28" s="25" t="s">
        <v>23</v>
      </c>
      <c r="G28" t="s">
        <v>24</v>
      </c>
      <c r="L28" s="25" t="s">
        <v>25</v>
      </c>
    </row>
    <row r="30" spans="1:2" ht="12.75">
      <c r="A30" s="22" t="s">
        <v>16</v>
      </c>
      <c r="B30" s="22" t="s">
        <v>38</v>
      </c>
    </row>
    <row r="31" ht="12.75">
      <c r="B31" t="s">
        <v>27</v>
      </c>
    </row>
    <row r="32" ht="12.75">
      <c r="B32" t="s">
        <v>28</v>
      </c>
    </row>
    <row r="33" ht="12.75">
      <c r="B33" t="s">
        <v>29</v>
      </c>
    </row>
    <row r="34" ht="12.75">
      <c r="C34" s="10" t="s">
        <v>30</v>
      </c>
    </row>
    <row r="35" ht="12.75">
      <c r="C35" s="10" t="s">
        <v>31</v>
      </c>
    </row>
    <row r="36" ht="12.75">
      <c r="C36" s="10" t="s">
        <v>32</v>
      </c>
    </row>
    <row r="37" ht="12.75">
      <c r="B37" t="s">
        <v>34</v>
      </c>
    </row>
    <row r="38" ht="12.75">
      <c r="B38" t="s">
        <v>35</v>
      </c>
    </row>
    <row r="39" ht="12.75">
      <c r="C39" s="8" t="s">
        <v>10</v>
      </c>
    </row>
    <row r="40" ht="12.75">
      <c r="C40" s="8" t="s">
        <v>11</v>
      </c>
    </row>
    <row r="41" ht="12.75">
      <c r="B41" t="s">
        <v>36</v>
      </c>
    </row>
    <row r="42" ht="12.75">
      <c r="B42" t="s">
        <v>37</v>
      </c>
    </row>
    <row r="44" spans="1:2" ht="12.75">
      <c r="A44" s="22" t="s">
        <v>39</v>
      </c>
      <c r="B44" s="22" t="s">
        <v>40</v>
      </c>
    </row>
    <row r="45" ht="12.75">
      <c r="B45" t="s">
        <v>41</v>
      </c>
    </row>
    <row r="46" ht="12.75">
      <c r="B46" t="s">
        <v>43</v>
      </c>
    </row>
    <row r="47" ht="12.75">
      <c r="B47" t="s">
        <v>44</v>
      </c>
    </row>
    <row r="48" ht="12.75">
      <c r="B48" t="s">
        <v>45</v>
      </c>
    </row>
    <row r="49" ht="12.75">
      <c r="B49" t="s">
        <v>46</v>
      </c>
    </row>
    <row r="50" ht="12.75">
      <c r="B50" t="s">
        <v>47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4:L63"/>
  <sheetViews>
    <sheetView workbookViewId="0" topLeftCell="A40">
      <selection activeCell="G46" sqref="G46"/>
    </sheetView>
  </sheetViews>
  <sheetFormatPr defaultColWidth="9.140625" defaultRowHeight="12.75"/>
  <cols>
    <col min="2" max="2" width="29.8515625" style="0" bestFit="1" customWidth="1"/>
    <col min="3" max="3" width="12.8515625" style="0" bestFit="1" customWidth="1"/>
    <col min="4" max="4" width="18.8515625" style="0" bestFit="1" customWidth="1"/>
    <col min="5" max="5" width="23.57421875" style="0" bestFit="1" customWidth="1"/>
    <col min="6" max="7" width="12.421875" style="0" bestFit="1" customWidth="1"/>
    <col min="8" max="8" width="12.140625" style="0" customWidth="1"/>
    <col min="9" max="9" width="11.28125" style="0" bestFit="1" customWidth="1"/>
    <col min="10" max="10" width="11.57421875" style="0" customWidth="1"/>
    <col min="11" max="11" width="10.57421875" style="0" bestFit="1" customWidth="1"/>
    <col min="12" max="12" width="11.57421875" style="0" bestFit="1" customWidth="1"/>
  </cols>
  <sheetData>
    <row r="4" spans="3:7" ht="12.75">
      <c r="C4" t="s">
        <v>49</v>
      </c>
      <c r="D4" t="s">
        <v>50</v>
      </c>
      <c r="E4" t="s">
        <v>51</v>
      </c>
      <c r="F4" t="s">
        <v>52</v>
      </c>
      <c r="G4" t="s">
        <v>53</v>
      </c>
    </row>
    <row r="5" spans="2:7" ht="12.75">
      <c r="B5" t="s">
        <v>54</v>
      </c>
      <c r="C5" s="31">
        <v>6576109</v>
      </c>
      <c r="D5" s="32">
        <v>231999</v>
      </c>
      <c r="E5" s="32">
        <v>217639</v>
      </c>
      <c r="F5" s="32">
        <v>424851</v>
      </c>
      <c r="G5" s="32">
        <v>289958</v>
      </c>
    </row>
    <row r="6" spans="2:7" ht="12.75">
      <c r="B6" t="s">
        <v>56</v>
      </c>
      <c r="C6" s="32">
        <v>357390</v>
      </c>
      <c r="D6" s="32">
        <v>32610</v>
      </c>
      <c r="E6" s="32">
        <v>8760</v>
      </c>
      <c r="F6" s="32">
        <v>40880</v>
      </c>
      <c r="G6" s="32">
        <v>52971</v>
      </c>
    </row>
    <row r="7" spans="2:7" ht="12.75">
      <c r="B7" t="s">
        <v>57</v>
      </c>
      <c r="C7" s="32">
        <v>3719414</v>
      </c>
      <c r="D7" s="32">
        <v>404846</v>
      </c>
      <c r="E7" s="32">
        <v>174365</v>
      </c>
      <c r="F7" s="32">
        <v>761993</v>
      </c>
      <c r="G7" s="32">
        <v>773386</v>
      </c>
    </row>
    <row r="8" spans="2:7" ht="12.75">
      <c r="B8" t="s">
        <v>58</v>
      </c>
      <c r="C8" s="32">
        <v>3163109</v>
      </c>
      <c r="D8" s="32">
        <v>658995</v>
      </c>
      <c r="E8" s="32">
        <v>187008</v>
      </c>
      <c r="F8" s="32">
        <v>1108897</v>
      </c>
      <c r="G8" s="32">
        <v>1828459</v>
      </c>
    </row>
    <row r="9" spans="2:7" ht="12.75">
      <c r="B9" t="s">
        <v>59</v>
      </c>
      <c r="C9" s="32">
        <v>122215</v>
      </c>
      <c r="D9" s="32">
        <v>1316</v>
      </c>
      <c r="E9" s="32">
        <v>8255</v>
      </c>
      <c r="F9" s="32">
        <v>8245</v>
      </c>
      <c r="G9" s="32">
        <v>12783</v>
      </c>
    </row>
    <row r="10" spans="2:7" ht="12.75">
      <c r="B10" t="s">
        <v>55</v>
      </c>
      <c r="C10" s="33">
        <v>136507</v>
      </c>
      <c r="D10" s="34">
        <v>14235</v>
      </c>
      <c r="E10" s="34">
        <v>2034</v>
      </c>
      <c r="F10" s="34">
        <v>19536</v>
      </c>
      <c r="G10" s="34">
        <v>17574</v>
      </c>
    </row>
    <row r="14" spans="3:12" ht="12.75">
      <c r="C14" t="s">
        <v>49</v>
      </c>
      <c r="D14" t="s">
        <v>50</v>
      </c>
      <c r="E14" t="s">
        <v>51</v>
      </c>
      <c r="F14" t="s">
        <v>52</v>
      </c>
      <c r="G14" t="s">
        <v>53</v>
      </c>
      <c r="I14" s="4"/>
      <c r="J14" s="4"/>
      <c r="K14" s="4"/>
      <c r="L14" s="4"/>
    </row>
    <row r="15" spans="2:12" ht="12.75">
      <c r="B15" t="s">
        <v>54</v>
      </c>
      <c r="C15" s="31"/>
      <c r="D15" s="32"/>
      <c r="E15" s="32"/>
      <c r="F15" s="32"/>
      <c r="G15" s="32"/>
      <c r="I15" s="4"/>
      <c r="J15" s="4"/>
      <c r="K15" s="4"/>
      <c r="L15" s="4"/>
    </row>
    <row r="16" spans="2:12" ht="12.75">
      <c r="B16" t="s">
        <v>56</v>
      </c>
      <c r="C16" s="32"/>
      <c r="D16" s="32"/>
      <c r="E16" s="32"/>
      <c r="F16" s="32"/>
      <c r="G16" s="32"/>
      <c r="I16" s="4"/>
      <c r="J16" s="4"/>
      <c r="K16" s="4"/>
      <c r="L16" s="4"/>
    </row>
    <row r="17" spans="2:12" ht="12.75">
      <c r="B17" t="s">
        <v>57</v>
      </c>
      <c r="C17" s="32"/>
      <c r="D17" s="32"/>
      <c r="E17" s="32"/>
      <c r="F17" s="32"/>
      <c r="G17" s="32"/>
      <c r="I17" s="4"/>
      <c r="J17" s="4"/>
      <c r="K17" s="4"/>
      <c r="L17" s="4"/>
    </row>
    <row r="18" spans="2:12" ht="12.75">
      <c r="B18" t="s">
        <v>58</v>
      </c>
      <c r="C18" s="32"/>
      <c r="D18" s="32"/>
      <c r="E18" s="32"/>
      <c r="F18" s="32"/>
      <c r="G18" s="32"/>
      <c r="I18" s="4"/>
      <c r="J18" s="4"/>
      <c r="K18" s="4"/>
      <c r="L18" s="4"/>
    </row>
    <row r="19" spans="2:12" ht="12.75">
      <c r="B19" t="s">
        <v>59</v>
      </c>
      <c r="C19" s="32"/>
      <c r="D19" s="32"/>
      <c r="E19" s="32"/>
      <c r="F19" s="32"/>
      <c r="G19" s="32"/>
      <c r="I19" s="27"/>
      <c r="J19" s="27"/>
      <c r="K19" s="27"/>
      <c r="L19" s="27"/>
    </row>
    <row r="20" spans="2:7" ht="12.75">
      <c r="B20" t="s">
        <v>55</v>
      </c>
      <c r="C20" s="33"/>
      <c r="D20" s="34"/>
      <c r="E20" s="34"/>
      <c r="F20" s="34"/>
      <c r="G20" s="34"/>
    </row>
    <row r="22" ht="12.75">
      <c r="C22" t="s">
        <v>66</v>
      </c>
    </row>
    <row r="23" spans="3:5" ht="12.75">
      <c r="C23" t="s">
        <v>67</v>
      </c>
      <c r="D23" t="s">
        <v>68</v>
      </c>
      <c r="E23" t="s">
        <v>69</v>
      </c>
    </row>
    <row r="24" spans="2:10" ht="12.75">
      <c r="B24" t="s">
        <v>60</v>
      </c>
      <c r="C24">
        <v>1745886</v>
      </c>
      <c r="D24">
        <v>17299849</v>
      </c>
      <c r="E24">
        <v>19045735</v>
      </c>
      <c r="G24" s="35">
        <v>1752486.2001189007</v>
      </c>
      <c r="H24" s="35">
        <v>17309915.152451348</v>
      </c>
      <c r="I24" s="42">
        <f>SUM(G24:H24)</f>
        <v>19062401.352570247</v>
      </c>
      <c r="J24" s="4">
        <v>19062676.183216203</v>
      </c>
    </row>
    <row r="25" spans="2:10" ht="12.75">
      <c r="B25" t="s">
        <v>61</v>
      </c>
      <c r="C25">
        <v>59058</v>
      </c>
      <c r="D25">
        <v>430189</v>
      </c>
      <c r="E25">
        <v>489247</v>
      </c>
      <c r="G25" s="35">
        <v>59281.264645356016</v>
      </c>
      <c r="H25" s="35">
        <v>430439.3113210348</v>
      </c>
      <c r="I25" s="42">
        <f>SUM(G25:H25)</f>
        <v>489720.5759663908</v>
      </c>
      <c r="J25" s="4">
        <v>489682.18525617296</v>
      </c>
    </row>
    <row r="26" spans="2:12" ht="12.75">
      <c r="B26" t="s">
        <v>62</v>
      </c>
      <c r="C26">
        <v>124873</v>
      </c>
      <c r="D26">
        <v>515089</v>
      </c>
      <c r="E26">
        <v>639962</v>
      </c>
      <c r="G26" s="35">
        <v>125345.07365741376</v>
      </c>
      <c r="H26" s="35">
        <v>515388.7115408355</v>
      </c>
      <c r="I26" s="42">
        <f>SUM(G26:H26)</f>
        <v>640733.7851982493</v>
      </c>
      <c r="J26" s="4">
        <v>640531.2462639749</v>
      </c>
      <c r="K26" s="4"/>
      <c r="L26" s="4"/>
    </row>
    <row r="27" spans="2:12" ht="12.75">
      <c r="B27" t="s">
        <v>63</v>
      </c>
      <c r="C27">
        <v>37927</v>
      </c>
      <c r="D27">
        <v>212318</v>
      </c>
      <c r="E27">
        <v>250245</v>
      </c>
      <c r="G27" s="35">
        <v>38070.38037529916</v>
      </c>
      <c r="H27" s="35">
        <v>212441.54011622674</v>
      </c>
      <c r="I27" s="42">
        <f>SUM(G27:H27)</f>
        <v>250511.9204915259</v>
      </c>
      <c r="J27" s="4">
        <v>250467.59295290723</v>
      </c>
      <c r="K27" s="4"/>
      <c r="L27" s="4"/>
    </row>
    <row r="28" spans="2:12" ht="12.75">
      <c r="B28" t="s">
        <v>64</v>
      </c>
      <c r="C28">
        <v>286</v>
      </c>
      <c r="D28">
        <v>36580</v>
      </c>
      <c r="E28">
        <v>36866</v>
      </c>
      <c r="G28" s="35">
        <v>287.0812030304416</v>
      </c>
      <c r="H28" s="35">
        <v>36601.28457055725</v>
      </c>
      <c r="I28" s="42">
        <f>SUM(G28:H28)</f>
        <v>36888.36577358769</v>
      </c>
      <c r="J28" s="4">
        <v>36898.79231074298</v>
      </c>
      <c r="K28" s="4"/>
      <c r="L28" s="4"/>
    </row>
    <row r="29" spans="2:12" ht="12.75">
      <c r="B29" t="s">
        <v>65</v>
      </c>
      <c r="C29">
        <v>7440</v>
      </c>
      <c r="D29">
        <v>10761</v>
      </c>
      <c r="E29">
        <v>18201</v>
      </c>
      <c r="I29" s="27"/>
      <c r="J29" s="27"/>
      <c r="K29" s="27"/>
      <c r="L29" s="27"/>
    </row>
    <row r="30" ht="12.75">
      <c r="L30" s="6"/>
    </row>
    <row r="32" spans="3:8" ht="12.75">
      <c r="C32" s="39">
        <v>1745886</v>
      </c>
      <c r="D32" s="39">
        <v>17299849</v>
      </c>
      <c r="F32" s="2">
        <v>1745886</v>
      </c>
      <c r="G32" s="2">
        <v>6663404</v>
      </c>
      <c r="H32" s="2">
        <v>10636445</v>
      </c>
    </row>
    <row r="33" spans="3:8" ht="12.75">
      <c r="C33" s="39">
        <v>59058</v>
      </c>
      <c r="D33" s="39">
        <v>430189</v>
      </c>
      <c r="E33" s="42"/>
      <c r="F33" s="2">
        <v>59058</v>
      </c>
      <c r="G33" s="2">
        <v>63942</v>
      </c>
      <c r="H33" s="2">
        <v>366247</v>
      </c>
    </row>
    <row r="34" spans="3:8" ht="12.75">
      <c r="C34" s="39">
        <v>124873</v>
      </c>
      <c r="D34" s="39">
        <v>515089</v>
      </c>
      <c r="E34" s="42"/>
      <c r="F34" s="2">
        <v>124873</v>
      </c>
      <c r="G34" s="2">
        <v>280959</v>
      </c>
      <c r="H34" s="2">
        <v>234130</v>
      </c>
    </row>
    <row r="35" spans="3:8" ht="12.75">
      <c r="C35" s="39">
        <v>37927</v>
      </c>
      <c r="D35" s="39">
        <v>212318</v>
      </c>
      <c r="E35" s="42"/>
      <c r="F35" s="2">
        <v>37927</v>
      </c>
      <c r="G35" s="2">
        <v>153447</v>
      </c>
      <c r="H35" s="2">
        <v>58871</v>
      </c>
    </row>
    <row r="36" spans="3:8" ht="12.75">
      <c r="C36" s="39">
        <v>286</v>
      </c>
      <c r="D36" s="39">
        <v>36580</v>
      </c>
      <c r="E36" s="42"/>
      <c r="F36" s="2">
        <v>286</v>
      </c>
      <c r="G36" s="2">
        <v>22764</v>
      </c>
      <c r="H36" s="2">
        <v>13816</v>
      </c>
    </row>
    <row r="37" spans="3:8" ht="12.75">
      <c r="C37" s="40">
        <v>7440</v>
      </c>
      <c r="D37" s="40">
        <v>10761</v>
      </c>
      <c r="E37" s="42"/>
      <c r="F37" s="2">
        <v>7440</v>
      </c>
      <c r="G37" s="2">
        <v>2744</v>
      </c>
      <c r="H37" s="2">
        <v>8017</v>
      </c>
    </row>
    <row r="38" spans="5:6" ht="12.75">
      <c r="E38" s="42"/>
      <c r="F38" s="42"/>
    </row>
    <row r="41" spans="3:6" ht="12.75">
      <c r="C41" s="6"/>
      <c r="D41" s="6"/>
      <c r="E41" s="6"/>
      <c r="F41" s="43"/>
    </row>
    <row r="42" spans="3:6" ht="12.75">
      <c r="C42" s="6"/>
      <c r="D42" s="6"/>
      <c r="E42" s="6"/>
      <c r="F42" s="43"/>
    </row>
    <row r="43" spans="3:6" ht="12.75">
      <c r="C43" s="44">
        <v>1752811.0262693556</v>
      </c>
      <c r="D43" s="44">
        <v>17309865.156946845</v>
      </c>
      <c r="E43" s="6"/>
      <c r="F43" s="43">
        <f aca="true" t="shared" si="0" ref="F43:F48">SUM(C43:D43)</f>
        <v>19062676.1832162</v>
      </c>
    </row>
    <row r="44" spans="3:6" ht="12.75">
      <c r="C44" s="44">
        <v>59235.890132735934</v>
      </c>
      <c r="D44" s="44">
        <v>430446.295123437</v>
      </c>
      <c r="E44" s="6"/>
      <c r="F44" s="43">
        <f t="shared" si="0"/>
        <v>489682.18525617296</v>
      </c>
    </row>
    <row r="45" spans="3:6" ht="12.75">
      <c r="C45" s="44">
        <v>125105.6900831808</v>
      </c>
      <c r="D45" s="44">
        <v>515425.55618079414</v>
      </c>
      <c r="E45" s="6"/>
      <c r="F45" s="43">
        <f t="shared" si="0"/>
        <v>640531.2462639749</v>
      </c>
    </row>
    <row r="46" spans="3:6" ht="12.75">
      <c r="C46" s="44">
        <v>38017.989042889385</v>
      </c>
      <c r="D46" s="44">
        <v>212449.60391001785</v>
      </c>
      <c r="F46" s="43">
        <f t="shared" si="0"/>
        <v>250467.59295290723</v>
      </c>
    </row>
    <row r="47" spans="3:6" ht="12.75">
      <c r="C47" s="44">
        <v>299.40447183823915</v>
      </c>
      <c r="D47" s="44">
        <v>36599.387838904746</v>
      </c>
      <c r="F47" s="43">
        <f t="shared" si="0"/>
        <v>36898.79231074298</v>
      </c>
    </row>
    <row r="48" spans="3:6" ht="12.75">
      <c r="C48" s="6"/>
      <c r="D48" s="6"/>
      <c r="F48" s="43">
        <f t="shared" si="0"/>
        <v>0</v>
      </c>
    </row>
    <row r="49" spans="3:6" ht="12.75">
      <c r="C49" s="6"/>
      <c r="D49" s="6"/>
      <c r="F49" s="43"/>
    </row>
    <row r="50" spans="3:6" ht="12.75">
      <c r="C50" s="6">
        <v>1752811.0262693556</v>
      </c>
      <c r="D50" s="6">
        <v>6665958.068828375</v>
      </c>
      <c r="E50" s="6">
        <v>10643907.088118471</v>
      </c>
      <c r="F50" s="43">
        <f>SUM(C50:E50)</f>
        <v>19062676.1832162</v>
      </c>
    </row>
    <row r="51" spans="3:6" ht="12.75">
      <c r="C51" s="6">
        <v>59235.890132735934</v>
      </c>
      <c r="D51" s="6">
        <v>64007.608941428414</v>
      </c>
      <c r="E51" s="6">
        <v>366438.6861820086</v>
      </c>
      <c r="F51" s="43">
        <f>SUM(C51:E51)</f>
        <v>489682.1852561729</v>
      </c>
    </row>
    <row r="52" spans="3:6" ht="12.75">
      <c r="C52" s="6">
        <v>125105.6900831808</v>
      </c>
      <c r="D52" s="6">
        <v>281044.8201059473</v>
      </c>
      <c r="E52" s="6">
        <v>234380.73607484682</v>
      </c>
      <c r="F52" s="43">
        <f>SUM(C52:E52)</f>
        <v>640531.2462639749</v>
      </c>
    </row>
    <row r="53" spans="3:6" ht="12.75">
      <c r="C53" s="6">
        <v>38017.989042889385</v>
      </c>
      <c r="D53" s="6">
        <v>153480.5583244205</v>
      </c>
      <c r="E53" s="6">
        <v>58969.04558559734</v>
      </c>
      <c r="F53" s="43">
        <f>SUM(C53:E53)</f>
        <v>250467.59295290723</v>
      </c>
    </row>
    <row r="54" spans="3:6" ht="12.75">
      <c r="C54" s="6">
        <v>299.40447183823915</v>
      </c>
      <c r="D54" s="6">
        <v>22768.94379982851</v>
      </c>
      <c r="E54" s="6">
        <v>13830.444039076232</v>
      </c>
      <c r="F54" s="43">
        <f>SUM(C54:E54)</f>
        <v>36898.79231074298</v>
      </c>
    </row>
    <row r="55" ht="12.75">
      <c r="F55" s="43"/>
    </row>
    <row r="56" ht="12.75">
      <c r="F56" s="43">
        <f aca="true" t="shared" si="1" ref="F56:F61">F43-F50</f>
        <v>0</v>
      </c>
    </row>
    <row r="57" ht="12.75">
      <c r="F57" s="43">
        <f t="shared" si="1"/>
        <v>0</v>
      </c>
    </row>
    <row r="58" ht="12.75">
      <c r="F58" s="43">
        <f t="shared" si="1"/>
        <v>0</v>
      </c>
    </row>
    <row r="59" ht="12.75">
      <c r="F59" s="43">
        <f t="shared" si="1"/>
        <v>0</v>
      </c>
    </row>
    <row r="60" ht="12.75">
      <c r="F60" s="43">
        <f t="shared" si="1"/>
        <v>0</v>
      </c>
    </row>
    <row r="61" ht="12.75">
      <c r="F61" s="43">
        <f t="shared" si="1"/>
        <v>0</v>
      </c>
    </row>
    <row r="62" ht="12.75">
      <c r="F62" s="43"/>
    </row>
    <row r="63" ht="12.75">
      <c r="F63" s="4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B2:L38"/>
  <sheetViews>
    <sheetView tabSelected="1" workbookViewId="0" topLeftCell="A17">
      <selection activeCell="E33" sqref="E33"/>
    </sheetView>
  </sheetViews>
  <sheetFormatPr defaultColWidth="9.140625" defaultRowHeight="12.75"/>
  <cols>
    <col min="1" max="1" width="9.140625" style="2" customWidth="1"/>
    <col min="2" max="2" width="11.57421875" style="2" bestFit="1" customWidth="1"/>
    <col min="3" max="3" width="12.57421875" style="2" bestFit="1" customWidth="1"/>
    <col min="4" max="4" width="13.57421875" style="2" bestFit="1" customWidth="1"/>
    <col min="5" max="6" width="11.57421875" style="2" bestFit="1" customWidth="1"/>
    <col min="7" max="16384" width="9.140625" style="2" customWidth="1"/>
  </cols>
  <sheetData>
    <row r="1" ht="12.75"/>
    <row r="2" ht="12.75">
      <c r="H2" s="5">
        <v>2</v>
      </c>
    </row>
    <row r="3" ht="12.75">
      <c r="B3" s="2" t="s">
        <v>6</v>
      </c>
    </row>
    <row r="4" ht="12.75">
      <c r="B4" s="2" t="s">
        <v>14</v>
      </c>
    </row>
    <row r="5" ht="12.75">
      <c r="B5" s="2" t="s">
        <v>7</v>
      </c>
    </row>
    <row r="6" ht="12.75">
      <c r="B6" s="8" t="s">
        <v>2</v>
      </c>
    </row>
    <row r="7" ht="12.75">
      <c r="B7" s="8" t="s">
        <v>3</v>
      </c>
    </row>
    <row r="8" ht="12.75">
      <c r="B8" s="8" t="s">
        <v>4</v>
      </c>
    </row>
    <row r="9" ht="12.75"/>
    <row r="10" ht="12.75">
      <c r="B10" s="2" t="s">
        <v>15</v>
      </c>
    </row>
    <row r="11" ht="12.75">
      <c r="B11" s="2" t="s">
        <v>8</v>
      </c>
    </row>
    <row r="12" spans="2:9" ht="12.75">
      <c r="B12" s="2" t="s">
        <v>9</v>
      </c>
      <c r="H12" s="5">
        <v>2</v>
      </c>
      <c r="I12" s="5">
        <f>CHOOSE(H2,1,2,H12)</f>
        <v>2</v>
      </c>
    </row>
    <row r="13" ht="12.75">
      <c r="B13" s="8" t="s">
        <v>10</v>
      </c>
    </row>
    <row r="14" ht="12.75">
      <c r="B14" s="8" t="s">
        <v>11</v>
      </c>
    </row>
    <row r="15" ht="12.75"/>
    <row r="18" ht="12.75">
      <c r="B18" s="2" t="s">
        <v>42</v>
      </c>
    </row>
    <row r="19" ht="12.75"/>
    <row r="24" spans="2:12" ht="12.75">
      <c r="B24" s="1"/>
      <c r="C24" s="1"/>
      <c r="D24" s="1"/>
      <c r="L24" s="4"/>
    </row>
    <row r="25" spans="2:12" ht="12.75">
      <c r="B25" s="1"/>
      <c r="C25" s="1"/>
      <c r="D25" s="1"/>
      <c r="L25" s="4"/>
    </row>
    <row r="26" spans="2:12" ht="12.75">
      <c r="B26" s="1"/>
      <c r="C26" s="1"/>
      <c r="D26" s="1"/>
      <c r="L26" s="4"/>
    </row>
    <row r="27" spans="2:12" ht="12.75">
      <c r="B27" s="1"/>
      <c r="C27" s="1"/>
      <c r="D27" s="1"/>
      <c r="L27" s="4"/>
    </row>
    <row r="28" spans="2:4" ht="12.75">
      <c r="B28" s="1"/>
      <c r="C28" s="1"/>
      <c r="D28" s="1"/>
    </row>
    <row r="29" spans="2:4" ht="12.75">
      <c r="B29" s="1"/>
      <c r="C29" s="1"/>
      <c r="D29" s="1"/>
    </row>
    <row r="30" spans="2:4" ht="12.75">
      <c r="B30" s="45"/>
      <c r="C30" s="45"/>
      <c r="D30" s="26"/>
    </row>
    <row r="31" spans="2:9" ht="12.75">
      <c r="B31" s="26"/>
      <c r="C31" s="26"/>
      <c r="D31" s="26"/>
      <c r="E31" s="6"/>
      <c r="F31" s="3"/>
      <c r="G31" s="6"/>
      <c r="H31" s="6"/>
      <c r="I31" s="6"/>
    </row>
    <row r="32" spans="2:9" ht="12.75">
      <c r="B32" s="26"/>
      <c r="C32" s="26"/>
      <c r="D32" s="26"/>
      <c r="E32" s="6"/>
      <c r="F32" s="29"/>
      <c r="G32" s="6"/>
      <c r="H32" s="6"/>
      <c r="I32" s="6"/>
    </row>
    <row r="33" spans="2:9" ht="12.75">
      <c r="B33" s="26"/>
      <c r="C33" s="26"/>
      <c r="D33" s="26"/>
      <c r="E33" s="6"/>
      <c r="F33" s="29"/>
      <c r="G33" s="6"/>
      <c r="H33" s="6"/>
      <c r="I33" s="6"/>
    </row>
    <row r="34" spans="2:9" ht="12.75">
      <c r="B34" s="26"/>
      <c r="C34" s="26"/>
      <c r="D34" s="26"/>
      <c r="E34" s="6"/>
      <c r="F34" s="29"/>
      <c r="G34" s="6"/>
      <c r="H34" s="6"/>
      <c r="I34" s="6"/>
    </row>
    <row r="35" spans="2:7" ht="12.75">
      <c r="B35" s="26"/>
      <c r="C35" s="26"/>
      <c r="D35" s="26"/>
      <c r="E35" s="6"/>
      <c r="F35" s="29"/>
      <c r="G35" s="6"/>
    </row>
    <row r="36" spans="2:7" ht="12.75">
      <c r="B36" s="26"/>
      <c r="C36" s="26"/>
      <c r="D36" s="26"/>
      <c r="E36" s="6"/>
      <c r="F36" s="29"/>
      <c r="G36" s="6"/>
    </row>
    <row r="37" spans="2:6" ht="12.75">
      <c r="B37" s="26"/>
      <c r="C37" s="26"/>
      <c r="D37" s="26"/>
      <c r="E37" s="4"/>
      <c r="F37" s="3"/>
    </row>
    <row r="38" spans="2:6" ht="12.75">
      <c r="B38" s="26"/>
      <c r="C38" s="26"/>
      <c r="D38" s="26"/>
      <c r="E38" s="4"/>
      <c r="F38" s="3"/>
    </row>
  </sheetData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L35"/>
  <sheetViews>
    <sheetView workbookViewId="0" topLeftCell="A1">
      <selection activeCell="G24" sqref="G24"/>
    </sheetView>
  </sheetViews>
  <sheetFormatPr defaultColWidth="9.140625" defaultRowHeight="12.75"/>
  <cols>
    <col min="1" max="3" width="11.140625" style="2" customWidth="1"/>
    <col min="4" max="4" width="12.421875" style="2" customWidth="1"/>
    <col min="5" max="5" width="11.421875" style="2" customWidth="1"/>
    <col min="6" max="8" width="15.28125" style="2" customWidth="1"/>
    <col min="9" max="9" width="11.28125" style="2" bestFit="1" customWidth="1"/>
    <col min="10" max="10" width="9.8515625" style="2" customWidth="1"/>
    <col min="11" max="16384" width="9.140625" style="2" customWidth="1"/>
  </cols>
  <sheetData>
    <row r="1" spans="1:7" ht="12.75">
      <c r="A1" s="5">
        <v>2</v>
      </c>
      <c r="G1" s="2" t="s">
        <v>13</v>
      </c>
    </row>
    <row r="2" spans="2:10" ht="12.75">
      <c r="B2" s="1">
        <v>1745886</v>
      </c>
      <c r="C2" s="1">
        <v>6663404</v>
      </c>
      <c r="D2" s="1">
        <v>10636445</v>
      </c>
      <c r="E2" s="2">
        <v>0</v>
      </c>
      <c r="G2" s="36">
        <f>SUM(B2:E2)</f>
        <v>19045735</v>
      </c>
      <c r="H2" s="3"/>
      <c r="I2" s="36"/>
      <c r="J2" s="1"/>
    </row>
    <row r="3" spans="2:11" ht="12.75">
      <c r="B3" s="1">
        <v>59058</v>
      </c>
      <c r="C3" s="1">
        <v>63942</v>
      </c>
      <c r="D3" s="1">
        <v>366247</v>
      </c>
      <c r="E3" s="2">
        <v>0</v>
      </c>
      <c r="G3" s="36">
        <f>SUM(B3:E3)</f>
        <v>489247</v>
      </c>
      <c r="H3" s="36"/>
      <c r="I3" s="36"/>
      <c r="J3" s="1"/>
      <c r="K3" s="7"/>
    </row>
    <row r="4" spans="2:10" ht="12.75">
      <c r="B4" s="1">
        <v>124873</v>
      </c>
      <c r="C4" s="1">
        <v>280959</v>
      </c>
      <c r="D4" s="1">
        <v>234130</v>
      </c>
      <c r="E4" s="2">
        <v>0</v>
      </c>
      <c r="G4" s="36">
        <f>SUM(B4:E4)</f>
        <v>639962</v>
      </c>
      <c r="H4" s="3"/>
      <c r="I4" s="37"/>
      <c r="J4" s="1"/>
    </row>
    <row r="5" spans="2:11" ht="12.75">
      <c r="B5" s="1">
        <v>37927</v>
      </c>
      <c r="C5" s="1">
        <v>153447</v>
      </c>
      <c r="D5" s="1">
        <v>58871</v>
      </c>
      <c r="E5" s="2">
        <v>0</v>
      </c>
      <c r="G5" s="9">
        <f>SUM(B5:E5)</f>
        <v>250245</v>
      </c>
      <c r="H5" s="30"/>
      <c r="I5" s="4"/>
      <c r="J5" s="1"/>
      <c r="K5" s="4"/>
    </row>
    <row r="6" spans="2:10" ht="12.75">
      <c r="B6" s="1">
        <v>286</v>
      </c>
      <c r="C6" s="1">
        <v>22764</v>
      </c>
      <c r="D6" s="1">
        <v>13816</v>
      </c>
      <c r="E6" s="2">
        <v>0</v>
      </c>
      <c r="G6" s="38">
        <f>SUM(B6:E6)</f>
        <v>36866</v>
      </c>
      <c r="H6" s="38">
        <f>SUM(G2:G6)</f>
        <v>20462055</v>
      </c>
      <c r="I6" s="38"/>
      <c r="J6" s="37"/>
    </row>
    <row r="7" spans="2:9" ht="12.75">
      <c r="B7" s="1">
        <v>7440</v>
      </c>
      <c r="C7" s="1">
        <v>2744</v>
      </c>
      <c r="D7" s="1">
        <v>8017</v>
      </c>
      <c r="E7" s="2">
        <v>0</v>
      </c>
      <c r="G7" s="4">
        <f>SUM(B7:E7)</f>
        <v>18201</v>
      </c>
      <c r="H7" s="41">
        <f>G7/H6</f>
        <v>0.0008895001015293919</v>
      </c>
      <c r="I7" s="37"/>
    </row>
    <row r="8" spans="2:8" ht="12.75">
      <c r="B8" s="45"/>
      <c r="C8" s="45"/>
      <c r="D8" s="26"/>
      <c r="E8" s="26"/>
      <c r="F8" s="29"/>
      <c r="G8" s="30"/>
      <c r="H8" s="3"/>
    </row>
    <row r="9" spans="1:8" ht="12.75">
      <c r="A9" s="2" t="s">
        <v>12</v>
      </c>
      <c r="B9" s="36">
        <f>SUM(B2:B7)</f>
        <v>1975470</v>
      </c>
      <c r="C9" s="36">
        <f>SUM(C2:C7)</f>
        <v>7187260</v>
      </c>
      <c r="D9" s="9">
        <f>SUM(D2:D7)</f>
        <v>11317526</v>
      </c>
      <c r="E9" s="36">
        <f>SUM(E2:E7)</f>
        <v>0</v>
      </c>
      <c r="F9" s="36"/>
      <c r="G9" s="3"/>
      <c r="H9" s="3"/>
    </row>
    <row r="10" spans="2:11" ht="12.75">
      <c r="B10" s="9"/>
      <c r="C10" s="9"/>
      <c r="D10" s="9">
        <f>SUM(B9:D9)</f>
        <v>20480256</v>
      </c>
      <c r="E10" s="9">
        <f>E9/D10</f>
        <v>0</v>
      </c>
      <c r="F10" s="9"/>
      <c r="G10" s="29"/>
      <c r="H10" s="9"/>
      <c r="I10" s="4"/>
      <c r="J10" s="4"/>
      <c r="K10" s="4"/>
    </row>
    <row r="11" spans="2:11" ht="12.75">
      <c r="B11" s="4"/>
      <c r="C11" s="4"/>
      <c r="D11" s="4"/>
      <c r="E11" s="28"/>
      <c r="H11" s="4"/>
      <c r="I11" s="4"/>
      <c r="J11" s="4"/>
      <c r="K11" s="6"/>
    </row>
    <row r="12" spans="2:11" ht="12.75">
      <c r="B12" s="4">
        <f>B2*(1+E10)</f>
        <v>1745886</v>
      </c>
      <c r="C12" s="4">
        <f>C2*(1+E10)</f>
        <v>6663404</v>
      </c>
      <c r="D12" s="6">
        <f>D2*(1+E10)</f>
        <v>10636445</v>
      </c>
      <c r="E12" s="6">
        <f>SUM(B12:D12)/H6</f>
        <v>0.9307831007198446</v>
      </c>
      <c r="F12" s="4"/>
      <c r="G12" s="36"/>
      <c r="H12" s="4"/>
      <c r="I12" s="4"/>
      <c r="J12" s="4"/>
      <c r="K12" s="4"/>
    </row>
    <row r="13" spans="2:10" ht="12.75">
      <c r="B13" s="4">
        <f>B3*(1+E10)</f>
        <v>59058</v>
      </c>
      <c r="C13" s="4">
        <f>C3*(1+E10)</f>
        <v>63942</v>
      </c>
      <c r="D13" s="6">
        <f>D3*(1+E10)</f>
        <v>366247</v>
      </c>
      <c r="E13" s="6">
        <f>SUM(B13:D13)/H6</f>
        <v>0.0239099640774106</v>
      </c>
      <c r="F13" s="4"/>
      <c r="G13" s="36"/>
      <c r="H13" s="4"/>
      <c r="I13" s="4"/>
      <c r="J13" s="4"/>
    </row>
    <row r="14" spans="2:11" ht="12.75">
      <c r="B14" s="4">
        <f>B4*(1+E10)</f>
        <v>124873</v>
      </c>
      <c r="C14" s="4">
        <f>C4*(1+E10)</f>
        <v>280959</v>
      </c>
      <c r="D14" s="6">
        <f>D4*(1+E10)</f>
        <v>234130</v>
      </c>
      <c r="E14" s="6">
        <f>SUM(B14:D14)/H6</f>
        <v>0.03127554881462297</v>
      </c>
      <c r="F14" s="4"/>
      <c r="G14" s="36"/>
      <c r="H14" s="4"/>
      <c r="I14" s="4"/>
      <c r="J14" s="4"/>
      <c r="K14" s="6"/>
    </row>
    <row r="15" spans="2:10" ht="12.75">
      <c r="B15" s="4">
        <f>B5*(1+E10)</f>
        <v>37927</v>
      </c>
      <c r="C15" s="4">
        <f>C5*(1+E10)</f>
        <v>153447</v>
      </c>
      <c r="D15" s="6">
        <f>D5*(1+E10)</f>
        <v>58871</v>
      </c>
      <c r="E15" s="6">
        <f>SUM(B15:D15)/H6</f>
        <v>0.012229710065777851</v>
      </c>
      <c r="F15" s="4"/>
      <c r="G15" s="9"/>
      <c r="H15" s="4"/>
      <c r="I15" s="4"/>
      <c r="J15" s="4"/>
    </row>
    <row r="16" spans="2:12" ht="12.75">
      <c r="B16" s="4">
        <f>B6*(1+E10)</f>
        <v>286</v>
      </c>
      <c r="C16" s="4">
        <f>C6*(1+E10)</f>
        <v>22764</v>
      </c>
      <c r="D16" s="6">
        <f>D6*(1+E10)</f>
        <v>13816</v>
      </c>
      <c r="E16" s="6">
        <f>SUM(B16:D16)/H6</f>
        <v>0.0018016763223439678</v>
      </c>
      <c r="F16" s="4"/>
      <c r="G16" s="38"/>
      <c r="H16" s="4"/>
      <c r="I16" s="4"/>
      <c r="J16" s="4"/>
      <c r="L16" s="6"/>
    </row>
    <row r="17" spans="2:10" ht="12.75">
      <c r="B17" s="4">
        <f>B7*(1+E10)</f>
        <v>7440</v>
      </c>
      <c r="C17" s="4">
        <f>C7*(1+E10)</f>
        <v>2744</v>
      </c>
      <c r="D17" s="6">
        <f>D7*(1+E10)</f>
        <v>8017</v>
      </c>
      <c r="E17" s="6">
        <f>SUM(B17:D17)/H6</f>
        <v>0.0008895001015293919</v>
      </c>
      <c r="F17" s="4"/>
      <c r="G17" s="4"/>
      <c r="H17" s="4"/>
      <c r="I17" s="4"/>
      <c r="J17" s="4"/>
    </row>
    <row r="18" spans="2:11" ht="12.75">
      <c r="B18" s="4">
        <f>SUM(B12:B16)</f>
        <v>1968030</v>
      </c>
      <c r="C18" s="4">
        <f>SUM(C12:C16)</f>
        <v>7184516</v>
      </c>
      <c r="D18" s="6">
        <f>SUM(D12:D16)</f>
        <v>11309509</v>
      </c>
      <c r="E18" s="4"/>
      <c r="F18" s="4"/>
      <c r="H18" s="4"/>
      <c r="I18" s="4"/>
      <c r="J18" s="4"/>
      <c r="K18" s="6"/>
    </row>
    <row r="19" spans="2:11" ht="12.75">
      <c r="B19" s="6"/>
      <c r="C19" s="6"/>
      <c r="D19" s="6"/>
      <c r="E19" s="4"/>
      <c r="F19" s="4"/>
      <c r="G19" s="4"/>
      <c r="H19" s="4"/>
      <c r="I19" s="4"/>
      <c r="J19" s="4"/>
      <c r="K19" s="4"/>
    </row>
    <row r="20" spans="2:10" ht="12.75">
      <c r="B20" s="35">
        <f>B12+(B17*(E12))</f>
        <v>1752811.0262693556</v>
      </c>
      <c r="C20" s="35">
        <f>C12+(C17*(E12))</f>
        <v>6665958.068828375</v>
      </c>
      <c r="D20" s="6">
        <f>D12+(D17*(E12))</f>
        <v>10643907.088118471</v>
      </c>
      <c r="E20" s="4"/>
      <c r="F20" s="4"/>
      <c r="G20" s="4"/>
      <c r="H20" s="4"/>
      <c r="I20" s="4"/>
      <c r="J20" s="4"/>
    </row>
    <row r="21" spans="2:10" ht="12.75">
      <c r="B21" s="35">
        <f>B13+(B17*(E13))</f>
        <v>59235.890132735934</v>
      </c>
      <c r="C21" s="35">
        <f>C13+(C17*(E13))</f>
        <v>64007.608941428414</v>
      </c>
      <c r="D21" s="4">
        <f>D13+(D17*(E13))</f>
        <v>366438.6861820086</v>
      </c>
      <c r="E21" s="4"/>
      <c r="F21" s="4"/>
      <c r="G21" s="4"/>
      <c r="H21" s="4"/>
      <c r="I21" s="4"/>
      <c r="J21" s="4"/>
    </row>
    <row r="22" spans="2:9" ht="12.75">
      <c r="B22" s="35">
        <f>B14+(B17*(E14))</f>
        <v>125105.6900831808</v>
      </c>
      <c r="C22" s="35">
        <f>C14+(C17*(E14))</f>
        <v>281044.8201059473</v>
      </c>
      <c r="D22" s="4">
        <f>D14+(D17*(E14))</f>
        <v>234380.73607484682</v>
      </c>
      <c r="E22" s="4"/>
      <c r="F22" s="37"/>
      <c r="G22" s="37"/>
      <c r="H22" s="37"/>
      <c r="I22" s="37"/>
    </row>
    <row r="23" spans="2:9" ht="12.75">
      <c r="B23" s="35">
        <f>B15+(B17*(E15))</f>
        <v>38017.989042889385</v>
      </c>
      <c r="C23" s="35">
        <f>C15+(C17*(E15))</f>
        <v>153480.5583244205</v>
      </c>
      <c r="D23" s="4">
        <f>D15+(D17*(E15))</f>
        <v>58969.04558559734</v>
      </c>
      <c r="E23" s="4"/>
      <c r="F23" s="37"/>
      <c r="G23" s="37"/>
      <c r="H23" s="37"/>
      <c r="I23" s="37"/>
    </row>
    <row r="24" spans="2:9" ht="12.75">
      <c r="B24" s="35">
        <f>B16+(B17*(E16))</f>
        <v>299.40447183823915</v>
      </c>
      <c r="C24" s="35">
        <f>C16+(C17*(E16))</f>
        <v>22768.94379982851</v>
      </c>
      <c r="D24" s="4">
        <f>D16+(D17*(E16))</f>
        <v>13830.444039076232</v>
      </c>
      <c r="E24" s="4"/>
      <c r="F24" s="37"/>
      <c r="G24" s="37"/>
      <c r="H24" s="37"/>
      <c r="I24" s="37"/>
    </row>
    <row r="25" spans="2:9" ht="12.75">
      <c r="B25" s="35"/>
      <c r="C25" s="35"/>
      <c r="E25" s="37"/>
      <c r="F25" s="37"/>
      <c r="G25" s="37"/>
      <c r="H25" s="37"/>
      <c r="I25" s="37"/>
    </row>
    <row r="26" spans="2:9" ht="12.75">
      <c r="B26" s="37"/>
      <c r="F26" s="37"/>
      <c r="G26" s="37"/>
      <c r="H26" s="37"/>
      <c r="I26" s="37"/>
    </row>
    <row r="27" spans="2:9" ht="12.75">
      <c r="B27" s="37"/>
      <c r="C27" s="37"/>
      <c r="F27" s="37"/>
      <c r="G27" s="37"/>
      <c r="H27" s="37"/>
      <c r="I27" s="37"/>
    </row>
    <row r="28" ht="12.75">
      <c r="D28" s="37"/>
    </row>
    <row r="29" spans="2:4" ht="12.75">
      <c r="B29" s="37"/>
      <c r="C29" s="37"/>
      <c r="D29" s="37"/>
    </row>
    <row r="30" spans="2:3" ht="12.75">
      <c r="B30" s="37"/>
      <c r="C30" s="37"/>
    </row>
    <row r="31" spans="2:3" ht="12.75">
      <c r="B31" s="37"/>
      <c r="C31" s="37"/>
    </row>
    <row r="32" spans="2:3" ht="12.75">
      <c r="B32" s="37"/>
      <c r="C32" s="37"/>
    </row>
    <row r="33" spans="2:3" ht="12.75">
      <c r="B33" s="37"/>
      <c r="C33" s="37"/>
    </row>
    <row r="34" spans="2:3" ht="12.75">
      <c r="B34" s="37"/>
      <c r="C34" s="37"/>
    </row>
    <row r="35" spans="2:3" ht="12.75">
      <c r="B35" s="37"/>
      <c r="C35" s="37"/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</dc:creator>
  <cp:keywords/>
  <dc:description/>
  <cp:lastModifiedBy>Kevin White</cp:lastModifiedBy>
  <dcterms:created xsi:type="dcterms:W3CDTF">2002-07-12T12:52:10Z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